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520" activeTab="0"/>
  </bookViews>
  <sheets>
    <sheet name="위생표지" sheetId="1" r:id="rId1"/>
    <sheet name="위생(1)" sheetId="2" r:id="rId2"/>
    <sheet name="위생(2)" sheetId="3" r:id="rId3"/>
    <sheet name="위생(3)" sheetId="4" r:id="rId4"/>
    <sheet name="운영표지" sheetId="5" r:id="rId5"/>
    <sheet name="운영(1)" sheetId="6" r:id="rId6"/>
    <sheet name="운영(2)" sheetId="7" r:id="rId7"/>
    <sheet name="운영(3)" sheetId="8" r:id="rId8"/>
  </sheets>
  <externalReferences>
    <externalReference r:id="rId11"/>
  </externalReferences>
  <definedNames>
    <definedName name="_xlnm.Print_Area" localSheetId="0">'위생표지'!$A$1:$X$27</definedName>
    <definedName name="_xlnm.Print_Area" localSheetId="1">'위생(1)'!$A$1:$E$21</definedName>
    <definedName name="_xlnm.Print_Area" localSheetId="2">'위생(2)'!$A$1:$G$59</definedName>
    <definedName name="_xlnm.Print_Area" localSheetId="3">'위생(3)'!$A$1:$C$8</definedName>
    <definedName name="_xlnm.Print_Area" localSheetId="4">'운영표지'!$A$1:$R$25</definedName>
    <definedName name="_xlnm.Print_Area" localSheetId="5">'운영(1)'!$A$1:$F$9</definedName>
    <definedName name="_xlnm.Print_Area" localSheetId="6">'운영(2)'!$A$1:$F$46</definedName>
    <definedName name="_xlnm.Print_Area" localSheetId="7">'운영(3)'!$A$1:$C$7</definedName>
    <definedName name="_xlnm.Print_Titles" localSheetId="1">'위생(1)'!$4:$4</definedName>
    <definedName name="_xlnm.Print_Titles" localSheetId="2">'위생(2)'!$4:$4</definedName>
    <definedName name="_xlnm.Print_Titles" localSheetId="3">'위생(3)'!$4:$4</definedName>
    <definedName name="_xlnm.Print_Titles" localSheetId="6">'운영(2)'!$4:$4</definedName>
    <definedName name="_xlnm.Print_Titles" localSheetId="7">'운영(3)'!$4:$4</definedName>
  </definedNames>
  <calcPr fullCalcOnLoad="1"/>
</workbook>
</file>

<file path=xl/sharedStrings.xml><?xml version="1.0" encoding="utf-8"?>
<sst xmlns="http://schemas.openxmlformats.org/spreadsheetml/2006/main" count="693" uniqueCount="485">
  <si>
    <t>외부 온도계 미설치</t>
  </si>
  <si>
    <t>영양(교)사(성명)</t>
  </si>
  <si>
    <t>지적내용 및 조치사항</t>
  </si>
  <si>
    <t>주당
급식
일수</t>
  </si>
  <si>
    <t>CCP별 담당자 지정</t>
  </si>
  <si>
    <t>식재료보관방법 미준수</t>
  </si>
  <si>
    <t>검수온도 기재 철저</t>
  </si>
  <si>
    <t>천장텍스 떨어짐</t>
  </si>
  <si>
    <t>영양상담 실시 요망</t>
  </si>
  <si>
    <t>수요자 의견 반영</t>
  </si>
  <si>
    <t>냉동식품 실온방치</t>
  </si>
  <si>
    <t>수요자
참여유도</t>
  </si>
  <si>
    <t>식기구 청결상태 미흡</t>
  </si>
  <si>
    <t>모든 영역 활용</t>
  </si>
  <si>
    <t>CCP 현장기록 철저</t>
  </si>
  <si>
    <t>온습도계 미비치</t>
  </si>
  <si>
    <t>CCP 이해 철저</t>
  </si>
  <si>
    <t>3영역 이상 활용</t>
  </si>
  <si>
    <t>작업구역 미구분</t>
  </si>
  <si>
    <t>학교장
성   명</t>
  </si>
  <si>
    <t>워터릴 사용 철저</t>
  </si>
  <si>
    <t>방충문 보수 요망</t>
  </si>
  <si>
    <t>청소계획 보완 요망</t>
  </si>
  <si>
    <t>배
식
및
검
식</t>
  </si>
  <si>
    <t>급식일지 작성 철저</t>
  </si>
  <si>
    <r>
      <rPr>
        <b/>
        <sz val="9"/>
        <color indexed="8"/>
        <rFont val="굴림"/>
        <family val="0"/>
      </rPr>
      <t xml:space="preserve">2. </t>
    </r>
    <r>
      <rPr>
        <b/>
        <sz val="11"/>
        <color indexed="8"/>
        <rFont val="굴림"/>
        <family val="0"/>
      </rPr>
      <t>점검결과:</t>
    </r>
  </si>
  <si>
    <t xml:space="preserve">확 인 자 : </t>
  </si>
  <si>
    <t>모두 미착용 (0점)</t>
  </si>
  <si>
    <t>복수검수 미실시</t>
  </si>
  <si>
    <t xml:space="preserve">점 검 자 : 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</si>
  <si>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지도 및 권장사항</t>
    </r>
  </si>
  <si>
    <t>위생복장 착용 철저</t>
  </si>
  <si>
    <t>급식품외 보관 금지</t>
  </si>
  <si>
    <t>3. 점검결과 :</t>
  </si>
  <si>
    <t>보존식 보관 미흡</t>
  </si>
  <si>
    <t>환
경
위
생
관
리</t>
  </si>
  <si>
    <t>에어커튼 사용 철저</t>
  </si>
  <si>
    <t>H
A
C
C
P</t>
  </si>
  <si>
    <t>조리사
(성명)</t>
  </si>
  <si>
    <t>세
척
및
소
독</t>
  </si>
  <si>
    <t>해당 사항 없음</t>
  </si>
  <si>
    <t>냉난방기 용량 부족</t>
  </si>
  <si>
    <t>평가 점검 내용</t>
  </si>
  <si>
    <t>유치원: 14명</t>
  </si>
  <si>
    <t>소요예산 미확보</t>
  </si>
  <si>
    <t>냉장고 선반 부식</t>
  </si>
  <si>
    <t>비정기적 정보제공</t>
  </si>
  <si>
    <t>필요약품 구비 요망</t>
  </si>
  <si>
    <t>식
재
료
관
리</t>
  </si>
  <si>
    <t>식재료
품질
관리</t>
  </si>
  <si>
    <t>2. 급식운영 현황</t>
  </si>
  <si>
    <t>대면검수 미실시</t>
  </si>
  <si>
    <r>
      <t xml:space="preserve">병행
</t>
    </r>
    <r>
      <rPr>
        <b/>
        <sz val="8"/>
        <color indexed="8"/>
        <rFont val="굴림"/>
        <family val="0"/>
      </rPr>
      <t>(식당+
교실)</t>
    </r>
  </si>
  <si>
    <r>
      <t xml:space="preserve">예산편성 및 계획수립 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운영 </t>
    </r>
  </si>
  <si>
    <t>교실</t>
  </si>
  <si>
    <t>계</t>
  </si>
  <si>
    <t>문다원</t>
  </si>
  <si>
    <t/>
  </si>
  <si>
    <r>
      <t>평가</t>
    </r>
    <r>
      <rPr>
        <b/>
        <sz val="10"/>
        <color indexed="8"/>
        <rFont val="한양중고딕,한컴돋움"/>
        <family val="0"/>
      </rPr>
      <t>･</t>
    </r>
    <r>
      <rPr>
        <b/>
        <sz val="10"/>
        <color indexed="8"/>
        <rFont val="굴림"/>
        <family val="0"/>
      </rPr>
      <t>점검내용</t>
    </r>
  </si>
  <si>
    <t>교특</t>
  </si>
  <si>
    <t>☑</t>
  </si>
  <si>
    <t>연성초</t>
  </si>
  <si>
    <t>공립</t>
  </si>
  <si>
    <t>저녁</t>
  </si>
  <si>
    <t>최계숙</t>
  </si>
  <si>
    <t>평점</t>
  </si>
  <si>
    <t>김순녀</t>
  </si>
  <si>
    <t>등급</t>
  </si>
  <si>
    <t>학교장</t>
  </si>
  <si>
    <r>
      <rPr>
        <sz val="10"/>
        <color indexed="8"/>
        <rFont val="Wingdings"/>
        <family val="0"/>
      </rPr>
      <t>§</t>
    </r>
    <r>
      <rPr>
        <sz val="10"/>
        <color indexed="8"/>
        <rFont val="굴림"/>
        <family val="0"/>
      </rPr>
      <t xml:space="preserve"> 학교운영위원회 심의(자문)여부
 - (급식운영 관련사항) 급식운영방식, 급식 대상, 급식횟수, 급식시간 및 구체적 영양기준, 식재료의 원산지 및 품질등급, 완제품 사용 승인, 보호자 및 교직원 부담경비, 급식활동에 보호자 참여 등 중요사항
 - (식재료 구매계약) 식재료 조달방법 및 업체 선정기준
 * 지방계약법령 준수사항(행정실 계약담당자) 지도
 - (급식예산･결산) 학교 예･결산 심의(자문)에 포함하여 처리
 - (급식비 지원) 급식비 지원대상자 결정(선정) 및 당해 급식비 충당방안 마련
 - (우유급식) 우유급식 실시여부에 관한 사항 심의여부 </t>
    </r>
  </si>
  <si>
    <r>
      <t>§</t>
    </r>
    <r>
      <rPr>
        <sz val="10"/>
        <color indexed="8"/>
        <rFont val="굴림"/>
        <family val="0"/>
      </rPr>
      <t xml:space="preserve"> 학교급식 영양 관리 기준 준수 여부
 - 학년별･성별 에너지 공급기준 ±10% 이내  
 - 탄수화물(55~65%), 단백질(7~20%), 지방(15~30%)의 공급비율 
 - 단백질 상한비율 (20%) 
 - 비타민, 무기질의 평균 필요량 </t>
    </r>
  </si>
  <si>
    <t>9. 식단 작성 시 다음 사항을 고려하고 있는가?
-전통 식문화(食文化)의 계승･발전
-다양한 종류의 식품을 사용할 것
-염분･유지류･단순당류 또는 식품첨가물 등의 과다사용 제한
-자연식품과 계절식의 사용
-다양한 조리법을 활용</t>
  </si>
  <si>
    <t>품질 및 
안전을 
위한
준수
사항</t>
  </si>
  <si>
    <t>위생복장 청결 관리 철저 요망</t>
  </si>
  <si>
    <t>작업 중 적정 시점 손세척 철저</t>
  </si>
  <si>
    <t>소쿠리운반카 배수관 길이 조정</t>
  </si>
  <si>
    <t>후드 뒷편 천정 마감 보수 요망</t>
  </si>
  <si>
    <t>조리실 바닥, 외부에 구멍 있음</t>
  </si>
  <si>
    <t>계획은 수립했으나 상담은 미실시</t>
  </si>
  <si>
    <t>점검미실시 또는 기록 미유지(0점)</t>
  </si>
  <si>
    <t xml:space="preserve">지도계획은 수립하였으나 미이행 </t>
  </si>
  <si>
    <t>나트륨, 당류 저감화 계획 미수립</t>
  </si>
  <si>
    <t>CCP 현장기록 미이행(0점)</t>
  </si>
  <si>
    <t>급식
운영
원칙,
급식
관리
운영</t>
  </si>
  <si>
    <t>급식예산 확보 및 집행 상황이 적정</t>
  </si>
  <si>
    <t>자체분석 및 개선조치 미이행(0점)</t>
  </si>
  <si>
    <t>(2) 학교급식 지도 및 권장사항</t>
  </si>
  <si>
    <t>batch 당 온도 확인 철저</t>
  </si>
  <si>
    <t>조리장의 온･습도관리 미흡(0점)</t>
  </si>
  <si>
    <t>식품위생법령에 따른 위생교육 미이수</t>
  </si>
  <si>
    <t xml:space="preserve"> ▣ 배점 : 19개(2~3점)  </t>
  </si>
  <si>
    <t>60cm 이하 식기구 보관 지양</t>
  </si>
  <si>
    <t>호스 바닥에 닫지 않도록 사용 요망</t>
  </si>
  <si>
    <t>분기별 1회 이상 정기적 정보제공</t>
  </si>
  <si>
    <t>소쿠리운반카 배수관 벨브 사용 철저</t>
  </si>
  <si>
    <t>급식개선 의견수렴 활동 미실시</t>
  </si>
  <si>
    <t>법 제10,규칙 제4조(별표2)</t>
  </si>
  <si>
    <t>배기휀 고장 또는 환기불량(0점)</t>
  </si>
  <si>
    <t>신규 급식종사원 건강문진 미실시</t>
  </si>
  <si>
    <t>식재료 품질관리기준 준수 요망</t>
  </si>
  <si>
    <t>튀김류 주2회 이하 사용 철저</t>
  </si>
  <si>
    <t>소쿠리운반카 배수관 연결 요망</t>
  </si>
  <si>
    <t>대책반 구성, 담당자 임무 미숙지</t>
  </si>
  <si>
    <t>화장실이 조리실과 직접 면하고 있음</t>
  </si>
  <si>
    <t>작업전 건강확인 후 적정관리 철저</t>
  </si>
  <si>
    <t>대책반 미구성, 담당자 임무 미숙지</t>
  </si>
  <si>
    <t>설문조사 실시 및 분석결과 공개</t>
  </si>
  <si>
    <t>2022. 9  . 30  .</t>
  </si>
  <si>
    <r>
      <rPr>
        <b/>
        <sz val="9"/>
        <color indexed="8"/>
        <rFont val="굴림"/>
        <family val="0"/>
      </rPr>
      <t>1.</t>
    </r>
    <r>
      <rPr>
        <b/>
        <sz val="11"/>
        <color indexed="8"/>
        <rFont val="굴림"/>
        <family val="0"/>
      </rPr>
      <t xml:space="preserve"> 학교급식 운영현황(중식기준)</t>
    </r>
  </si>
  <si>
    <t>(              )</t>
  </si>
  <si>
    <t>양념운반카 60cm 하단보관 지양</t>
  </si>
  <si>
    <t>워크인냉장고 60cm 하단보관 지양</t>
  </si>
  <si>
    <t>올바른 손씻기메뉴얼 부착 요망</t>
  </si>
  <si>
    <t>학부모 검수 및 모니터링 실시 요망</t>
  </si>
  <si>
    <t>대책반 구성, 담당자 임무 숙지</t>
  </si>
  <si>
    <t>지도 사항을 상세히 기재해 주세요!</t>
  </si>
  <si>
    <t>CP2 기준수립 및 농도확인 철저</t>
  </si>
  <si>
    <t>트렌치 및 주변타일 파손 보수 요망</t>
  </si>
  <si>
    <t>일부 교육 누락 및 미실시(0점)</t>
  </si>
  <si>
    <t>설문조사 실시 및 미분석･미공개</t>
  </si>
  <si>
    <t>식중독비상대책반 구성원 변경 요망</t>
  </si>
  <si>
    <t>HACCP 회의록  작성 요망</t>
  </si>
  <si>
    <t xml:space="preserve">24.조리종사자 전용 화장실이 있으며, 청소와 관리상태가 양호하고,  출입문이 조리실에 바로 면하지 않고, 화장실 내 환풍기 또는 환기창이 설치되어 있는지 여부 </t>
  </si>
  <si>
    <t>15. 조리된 식품에 대하여 조리완료 시 음식의 맛, 온도, 조화(영양적인 균형, 재료의 균형), 이물, 불쾌한 냄새, 조리상태 등을 확인하기 위한 검식을 실시하는지 여부</t>
  </si>
  <si>
    <r>
      <t>§</t>
    </r>
    <r>
      <rPr>
        <sz val="10"/>
        <color indexed="8"/>
        <rFont val="굴림"/>
        <family val="0"/>
      </rPr>
      <t xml:space="preserve"> 학교급식 운영 계획 수립 여부
 -급식계획, 영양･ 위생･식재료･작업･예산관리 및 식생활 지도 등의 포함 여부
 -학교운영위원회에 연1회 이상 이행 상황 보고 여부</t>
    </r>
  </si>
  <si>
    <t>설문조사 미실시</t>
  </si>
  <si>
    <t>2영역 이하 활용</t>
  </si>
  <si>
    <t>계획 수립 및 이행</t>
  </si>
  <si>
    <t>배수관 연결 미흡</t>
  </si>
  <si>
    <t>급식종사자 현황</t>
  </si>
  <si>
    <t>1개라도 미실시</t>
  </si>
  <si>
    <t>감점</t>
  </si>
  <si>
    <t>보통</t>
  </si>
  <si>
    <t>□</t>
  </si>
  <si>
    <t>○</t>
  </si>
  <si>
    <t>비고</t>
  </si>
  <si>
    <t>구분</t>
  </si>
  <si>
    <t>소속)</t>
  </si>
  <si>
    <t>기타</t>
  </si>
  <si>
    <t>제117호</t>
  </si>
  <si>
    <t>안
전
관
리</t>
  </si>
  <si>
    <t>영양교사</t>
  </si>
  <si>
    <t>점 검 항 목</t>
  </si>
  <si>
    <t>교직
원수</t>
  </si>
  <si>
    <t>점 검 자 :</t>
  </si>
  <si>
    <t>건조관리 철저</t>
  </si>
  <si>
    <t>급식단가(원)</t>
  </si>
  <si>
    <t>식품위생8급</t>
  </si>
  <si>
    <t>해당 없음</t>
  </si>
  <si>
    <t>서촌초등학교</t>
  </si>
  <si>
    <t>영양
관리</t>
  </si>
  <si>
    <t>급식인원</t>
  </si>
  <si>
    <t xml:space="preserve">계획 미수립 </t>
  </si>
  <si>
    <t>환기관리 미흡</t>
  </si>
  <si>
    <t>시
설
관
리</t>
  </si>
  <si>
    <t>평가점검 내용</t>
  </si>
  <si>
    <t>점검 항목별</t>
  </si>
  <si>
    <t>학교
직영</t>
  </si>
  <si>
    <t>연성초등학교</t>
  </si>
  <si>
    <t>평가항목</t>
  </si>
  <si>
    <t>식단관리</t>
  </si>
  <si>
    <t>조리장 누수</t>
  </si>
  <si>
    <t xml:space="preserve">점검일자 : </t>
  </si>
  <si>
    <t>행정실장</t>
  </si>
  <si>
    <t>복도배식 지양</t>
  </si>
  <si>
    <t>평가척도</t>
  </si>
  <si>
    <t>전체
학생수</t>
  </si>
  <si>
    <t>(서명)</t>
  </si>
  <si>
    <t>영양사</t>
  </si>
  <si>
    <t>점)</t>
  </si>
  <si>
    <t>서촌초</t>
  </si>
  <si>
    <t>점심</t>
  </si>
  <si>
    <t>교장</t>
  </si>
  <si>
    <t>식당</t>
  </si>
  <si>
    <t>김은아</t>
  </si>
  <si>
    <t>학급수</t>
  </si>
  <si>
    <t>직급)</t>
  </si>
  <si>
    <t>설립별</t>
  </si>
  <si>
    <t>학교명</t>
  </si>
  <si>
    <t>성명)</t>
  </si>
  <si>
    <t>아침</t>
  </si>
  <si>
    <t>정주연</t>
  </si>
  <si>
    <r>
      <t>학교급식
식재료 원산지</t>
    </r>
    <r>
      <rPr>
        <sz val="10"/>
        <color indexed="8"/>
        <rFont val="MS Gothic"/>
        <family val="0"/>
      </rPr>
      <t>･</t>
    </r>
    <r>
      <rPr>
        <sz val="10"/>
        <color indexed="8"/>
        <rFont val="굴림"/>
        <family val="0"/>
      </rPr>
      <t xml:space="preserve">영양량 표시제 시행 및 급식 메뉴 사진 공개 </t>
    </r>
  </si>
  <si>
    <t>2. 냉장･냉동고의 온도, 식기세척기의 최종 헹굼수 온도 또는 식기소독보관고의 온도를 기록･관리 하는지 여부</t>
  </si>
  <si>
    <t>식품보관실은 환풍기 또는 환기창이 설치되어 환기상태 적정, 소모품보관실 별도 설치 또는 공간구획 구분(2점)</t>
  </si>
  <si>
    <t xml:space="preserve">26.조리장 내 씽크대 등은 배수관이 배수로와 직접 연결되어 바닥을 오염시키지 않도록 조치하고 있는지 여부 </t>
  </si>
  <si>
    <t>※ 농수산물의 원산지 표시에 관한 법령 참조
※ 급식메뉴 사진 공개는 중식을 기준으로 확인(조·석식은 권장)</t>
  </si>
  <si>
    <t>21.조리장의 후드는 열 및 증기 발생 시 즉시 배출되고, 응축수가 식품에 직접 떨어지지 않는 구조인지 여부</t>
  </si>
  <si>
    <t>1.직전 점검 시 학교급식 법령 준수사항 항목 중 지적된 사항을 개선하였는지 여부(1개 항목당 감점 10점)</t>
  </si>
  <si>
    <t xml:space="preserve">15. 학교급식소위원회 구성 및 활동은 적절한가? 
-학교급식소위원회 구성 및 활동여부, 회의록 기록관리 여부 </t>
  </si>
  <si>
    <r>
      <t>§</t>
    </r>
    <r>
      <rPr>
        <sz val="10"/>
        <color indexed="8"/>
        <rFont val="굴림"/>
        <family val="0"/>
      </rPr>
      <t xml:space="preserve"> 식재료 품질관리 기준 준수여부
 - 검수일지, 거래 명세표, 축산물 등급판정확인서, 수입신고필증 등 확인</t>
    </r>
  </si>
  <si>
    <t>6.NEIS를 활용하여 급식 관련 보고 및 업무를 수행하고 있는가?
- 급식 개시 및 급식 현황 보고 등 관련 보고 이행 여부
- 학교급식 일지, 주간 식단의 NEIS 작성관리 여부</t>
  </si>
  <si>
    <r>
      <t>§</t>
    </r>
    <r>
      <rPr>
        <b/>
        <sz val="10"/>
        <color indexed="8"/>
        <rFont val="굴림"/>
        <family val="0"/>
      </rPr>
      <t xml:space="preserve"> 우수(모범)사례</t>
    </r>
  </si>
  <si>
    <r>
      <t>§</t>
    </r>
    <r>
      <rPr>
        <b/>
        <sz val="10"/>
        <color indexed="8"/>
        <rFont val="굴림"/>
        <family val="0"/>
      </rPr>
      <t xml:space="preserve"> 특이(건의)사항</t>
    </r>
  </si>
  <si>
    <t>5. 조리종사자들의 올바른 손씻기, 소독으로 손에 의한 오염이 일어나지 않도록 하는지 여부</t>
  </si>
  <si>
    <t>34.HACCP 적용에 대한 자체분석 후 협의를 거쳐서 적절한 개선조치를 취하고 있는지 여부</t>
  </si>
  <si>
    <t>나트륨 및 당류 저감화 계획 미수립, 최근 1개월간 튀김류 주 3회 초과 사용(중식 기준)</t>
  </si>
  <si>
    <t>18. 일반작업구역과 청결작업구역으로 구분되어 식품취급 작업의 흐름이 교차되지 않는지 여부</t>
  </si>
  <si>
    <t>나트륨 및 당류 저감화 계획수립･이행, 최근 1개월간 튀김류 주 2회 이하 사용(중식 기준)</t>
  </si>
  <si>
    <t>냉･난방기 또는 공기조화시설 등을 갖추어 조리장 온도 및 습도를 적정하게 관리함(3점)</t>
  </si>
  <si>
    <t>1. 학교현황</t>
  </si>
  <si>
    <t>규칙 제7조</t>
  </si>
  <si>
    <t>(감점:</t>
  </si>
  <si>
    <t>운영
방식</t>
  </si>
  <si>
    <t>주요내용</t>
  </si>
  <si>
    <t>작
업
위
생</t>
  </si>
  <si>
    <t>유치원:</t>
  </si>
  <si>
    <t xml:space="preserve">점검표 참조 </t>
  </si>
  <si>
    <t>정보 미제공</t>
  </si>
  <si>
    <t>운영방식</t>
  </si>
  <si>
    <t>점검표 참조</t>
  </si>
  <si>
    <t>평가
항목</t>
  </si>
  <si>
    <t>급식경비 관리</t>
  </si>
  <si>
    <t>중점 확인사항</t>
  </si>
  <si>
    <t>계획 미수립</t>
  </si>
  <si>
    <t>확 인 자 :</t>
  </si>
  <si>
    <t>시흥교육지원청</t>
  </si>
  <si>
    <t>(평점:</t>
  </si>
  <si>
    <t>모두 실시</t>
  </si>
  <si>
    <t>관련
법규</t>
  </si>
  <si>
    <t>총점(출력X)</t>
  </si>
  <si>
    <t>예산 미편성</t>
  </si>
  <si>
    <t>배식방법</t>
  </si>
  <si>
    <t>급식인원(명)</t>
  </si>
  <si>
    <t>개
인
위
생</t>
  </si>
  <si>
    <t>손세정대 물비누, 손톱솔, 알코올, 핸드타올 및 쓰레기통 비치 요망</t>
  </si>
  <si>
    <t>모든 배식자가 위생복장(앞치마, 위생모, 마스크 등) 착용(3점)</t>
  </si>
  <si>
    <t xml:space="preserve">5. 품질 및 안전을 위하여 필요한 준수사항을 지키고 있는가? 
</t>
  </si>
  <si>
    <t>조리완료된 식품 및 배식기구 등의 위생적 보관관리 상태가 미흡한 경우</t>
  </si>
  <si>
    <t xml:space="preserve"> ▣ 평가항목 : 14개(우수 5점, 보통 2.5점, 미흡 0점) </t>
  </si>
  <si>
    <t>시설 파손(경미) 또는 고장난 설비･기구 있음(수리의뢰)(1.5점)</t>
  </si>
  <si>
    <t>전처리실, 차단벽 설치 등으로 일반작업과 청결작업 구역 구분(2점)</t>
  </si>
  <si>
    <t>7. 식재료나 조리과정 에서 교차오염을 방지하기 위하여 칼과 도마, 고무장갑 등 조리기구 및 용기를 용도별 및 조리 전･후로 구분하여 사용하고, 적절히 세척･소독 하는지 여부</t>
  </si>
  <si>
    <t>14. 조리된 음식의 안전한 급식을 위하여 운반 및 배식기구 등을 청결히 관리하여야 하며, 배식 중에 운반 및 배식기구 등으로 인하여 오염이 일어나지 않도록 조치하는지 여부</t>
  </si>
  <si>
    <t>17. 학교 홈페이지의 급식게시판 운영 등 의견을 수렴하여 급식 운영에 반영하고 있는가?  
-쌍방향 의사소통이 가능한 게시판 운영 및 건의함, 학생회 의견 수렴 활동 여부 등</t>
  </si>
  <si>
    <r>
      <rPr>
        <b/>
        <sz val="9"/>
        <color indexed="8"/>
        <rFont val="굴림"/>
        <family val="0"/>
      </rPr>
      <t>4.</t>
    </r>
    <r>
      <rPr>
        <b/>
        <sz val="11"/>
        <color indexed="8"/>
        <rFont val="굴림"/>
        <family val="0"/>
      </rPr>
      <t xml:space="preserve"> 우수(모범)사례 및 특이(건의)사항</t>
    </r>
  </si>
  <si>
    <t>앞치마 조리전ㆍ후ㆍ청소용 구분사용 철저</t>
  </si>
  <si>
    <t>소독된 배식기구 오염되지 않도록 관리 요망</t>
  </si>
  <si>
    <t xml:space="preserve">청소･소독계획 미 수립 및 청결상태 불량 </t>
  </si>
  <si>
    <t>최종문 에어커튼, 방충문 모두 설치 요망</t>
  </si>
  <si>
    <t>국보온카 등 배식기구 조리시 이용 지양</t>
  </si>
  <si>
    <t>주별 칼슘 평균필요량 이상 준수 요망</t>
  </si>
  <si>
    <t>내ㆍ외부 덮개 있는 쓰레기통 사용 요망</t>
  </si>
  <si>
    <t>CCP2 5분 침지 타이머 사용 권장</t>
  </si>
  <si>
    <t>5. 우수(모범)사례 및 특이(건의)사항</t>
  </si>
  <si>
    <t>식재료 품질관리기준 표기 요망(검수서적요)</t>
  </si>
  <si>
    <t>벽타일, 천정, 바닥타일 파손 보수 요망</t>
  </si>
  <si>
    <t>조리종사자 대체인력 풀 예산 편성 요망</t>
  </si>
  <si>
    <t>홈페이지 교육 자료 게시 등 정보제공 활동</t>
  </si>
  <si>
    <t>밑간 해놓은 식재료 상온에 뚜껑 없이 방치</t>
  </si>
  <si>
    <t>조리완료식품 플라스틱 소쿠리 사용 금지</t>
  </si>
  <si>
    <t>예산은 편성했으나 사유가 있음에도 미운영</t>
  </si>
  <si>
    <t>내부쓰레기 즉시처리 및 덮개사용 철저</t>
  </si>
  <si>
    <t>조리완료식품과 원재료 동일 공간 작업 지양</t>
  </si>
  <si>
    <t>조리장의 온･습도관리 보통(1.5점)</t>
  </si>
  <si>
    <t>후드 응축수 밸브 미설치 또는 미사용</t>
  </si>
  <si>
    <t>학부모 검수 및 모니터링 계획수립 요망</t>
  </si>
  <si>
    <t>검식기록 급식후 1주일 이내 작성 요망</t>
  </si>
  <si>
    <t>쓰레기통 내외부 및 주변 청결관리 미흡</t>
  </si>
  <si>
    <t>앞치마, 고무장갑, 용기 세척ㆍ소독 철저</t>
  </si>
  <si>
    <t>부적합 기준
(적합 3점, 부적합 0점)</t>
  </si>
  <si>
    <t>배식차, 엘리베이터 세척, 소독 관리 미흡</t>
  </si>
  <si>
    <t>모든 작업공간의 조도가 기준 미달(0점)</t>
  </si>
  <si>
    <t>호스가 식재료에 닿거나 물에 잠기게 사용</t>
  </si>
  <si>
    <t>CCP2 충분히 침지하도록 관리 요망</t>
  </si>
  <si>
    <t>적극적인 음식물쓰레기 줄이기 활동 요망</t>
  </si>
  <si>
    <t>신발소독시설 적정설치 및 농도준수 요망</t>
  </si>
  <si>
    <t>6개월 1회 건강진단 기간 준수 요망</t>
  </si>
  <si>
    <t>조리종사자 대체인력 풀 계획 수립 요망</t>
  </si>
  <si>
    <t>축산물등급판정서 확인 시스템 당일입력 요망</t>
  </si>
  <si>
    <t>HACCP 자체분석 실시 요망(학기1회)</t>
  </si>
  <si>
    <t>CCP2 충분한 세척 및 소독 미실시</t>
  </si>
  <si>
    <t>점검척도 및 평가결과 &lt; □에 ∨표 &gt;</t>
  </si>
  <si>
    <t>종사자에 대한 정기적 교육 실시(2점)</t>
  </si>
  <si>
    <t>세정대 (물넘침구) 배수관 연결 요망</t>
  </si>
  <si>
    <r>
      <t>(1) 학교급식위생</t>
    </r>
    <r>
      <rPr>
        <b/>
        <sz val="12"/>
        <color indexed="8"/>
        <rFont val="MS Gothic"/>
        <family val="0"/>
      </rPr>
      <t>･</t>
    </r>
    <r>
      <rPr>
        <b/>
        <sz val="12"/>
        <color indexed="8"/>
        <rFont val="굴림"/>
        <family val="0"/>
      </rPr>
      <t>안전관리기준 준수사항</t>
    </r>
  </si>
  <si>
    <t>시설 파손 및 고장난 설비･기구 없음(3점)</t>
  </si>
  <si>
    <t>배식시 위생복장(마스크 등) 적정 착용 요망</t>
  </si>
  <si>
    <t>학교급식소위원회 조직 구성, 연 2회 이상 활동함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</si>
  <si>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직전 위생ㆍ안전점검 지적사항
  개선여부 등</t>
    </r>
  </si>
  <si>
    <t>(3) 직전 운영평가 지적사항 개선여부 사항 등</t>
  </si>
  <si>
    <t>32.배식 시 위생복장을 적정하게 착용하는지 여부</t>
  </si>
  <si>
    <t>학교운영위원회 심의 안건과 별도로 계획수립 요망</t>
  </si>
  <si>
    <t xml:space="preserve">CCP 올바로 이해, 현장기록 철저 (3점) </t>
  </si>
  <si>
    <t>손톱솔 비치 및 사용 등 올바른 손씻기 철저</t>
  </si>
  <si>
    <t>급식예산 확보는 적정하나, 집행상황은 부적정</t>
  </si>
  <si>
    <t>3. 점검항목 및 내용 : 붙임 점검표와 같음</t>
  </si>
  <si>
    <t>식재료 보관방법 미흡(바닥에서 15cm이상)</t>
  </si>
  <si>
    <t>조리과정 중 기구 세척으로 인한 교차오염 발생</t>
  </si>
  <si>
    <t>2. 학교급식의 영양관리 기준을 준수하고 있는가?</t>
  </si>
  <si>
    <t>학교급식소위원회 구성은 했으나, 활동사항 없음</t>
  </si>
  <si>
    <t>4. 점검항목 및 내용 : 붙임 점검표와 같음</t>
  </si>
  <si>
    <t>CCP별 점검결과 및 조치사항 이행 요망(월1회)</t>
  </si>
  <si>
    <t>일회용 비닐장갑으로 조리완료음식 직접 배식 금지</t>
  </si>
  <si>
    <t xml:space="preserve">일부 작업 공간의 조도가 기준 미달 (1점) </t>
  </si>
  <si>
    <t>덮개 미사용 등 주변 청결관리 일부 미흡(1점)</t>
  </si>
  <si>
    <t>자체분석은 실시, 적절한 조치 미흡(1.5점)</t>
  </si>
  <si>
    <t>종사자 월별 위생ㆍ안전ㆍHACCP 교육 실시 철저</t>
  </si>
  <si>
    <t>식기구의 세척, 소독 및 위생적인 보관관리 미흡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</si>
  <si>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직전 운영평가 지적사항 
  개선 여부 등 </t>
    </r>
  </si>
  <si>
    <t>보호자부담 급식비 중 식품비 사용비율 공개 요망</t>
  </si>
  <si>
    <t xml:space="preserve">CCP2 중심온도 미측정 및 지속적 기록 미실시
</t>
  </si>
  <si>
    <t>[학교 관리번호 :              ]</t>
  </si>
  <si>
    <t>적합</t>
  </si>
  <si>
    <t>학생수</t>
  </si>
  <si>
    <t>조리사</t>
  </si>
  <si>
    <t>식기구 덮개 보관 미흡</t>
  </si>
  <si>
    <t>손세정대 온수 연결 요망</t>
  </si>
  <si>
    <t>신발소독시설 적정 사용 요망</t>
  </si>
  <si>
    <t>일부 기준 미흡(1점)</t>
  </si>
  <si>
    <t>오븐기 트레이 상단부터 적재</t>
  </si>
  <si>
    <t>구체적인 검식기록 작성 요망</t>
  </si>
  <si>
    <t>작업구역 미구분(전처리실)</t>
  </si>
  <si>
    <t>일부 미착용(1.5점)</t>
  </si>
  <si>
    <t>CP1 온도기록 시간 조정</t>
  </si>
  <si>
    <t>방충문 실질적 사용 철저</t>
  </si>
  <si>
    <t xml:space="preserve">모든 기준 미달 (0점) </t>
  </si>
  <si>
    <t>위반․
지적사항 이행여부</t>
  </si>
  <si>
    <t>우유급식실시여부 심의 요망</t>
  </si>
  <si>
    <t>모든 기준 미달 (0점)</t>
  </si>
  <si>
    <t>"해동중" 표시 미부착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</si>
  <si>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학교급식법령 준수사항</t>
    </r>
  </si>
  <si>
    <t>집   단
급식소
신고번호</t>
  </si>
  <si>
    <t>일부 기준 미흡 (1점)</t>
  </si>
  <si>
    <t>식재료 보관시 덮개 미사용</t>
  </si>
  <si>
    <t>학교급식소위원회 활동 요망</t>
  </si>
  <si>
    <t>소모품 분리 보관 미흡</t>
  </si>
  <si>
    <t>CP2 소독액 농도 준수</t>
  </si>
  <si>
    <t>지도계획 수립 및 이행</t>
  </si>
  <si>
    <t>조리원 전용 화장실 미설치</t>
  </si>
  <si>
    <t>식중독
비상대책반
운영</t>
  </si>
  <si>
    <t>1일위생ㆍ안전점검 실시 요망</t>
  </si>
  <si>
    <t>설문조사 결과 공개 요망</t>
  </si>
  <si>
    <t>감량화를 위한 활동사항 없음</t>
  </si>
  <si>
    <t>전년도 이행상황 보고 철저</t>
  </si>
  <si>
    <t>정기방역을 미실시 한 경우</t>
  </si>
  <si>
    <t>점검실시 및 기록유지(3점)</t>
  </si>
  <si>
    <t>소독 전,후 세척 관리 미흡</t>
  </si>
  <si>
    <t>식품보관실 환기시설 없음</t>
  </si>
  <si>
    <t>운영위원회 심의 미실시</t>
  </si>
  <si>
    <t>시행령 
제2조, 4조</t>
  </si>
  <si>
    <t>학교급식소위원회 미구성</t>
  </si>
  <si>
    <t>손세정대 추가 설치 요망</t>
  </si>
  <si>
    <t>알레르기 유발식품 표기 미흡</t>
  </si>
  <si>
    <t>관리실태 불량 (0점)</t>
  </si>
  <si>
    <t>일부 기준 미흡 (1.5점)</t>
  </si>
  <si>
    <t>급식종사자 
대체인력풀 운영</t>
  </si>
  <si>
    <t>방충망없는 환풍기 교체 요망</t>
  </si>
  <si>
    <t>올바른 손씻기교육 요망</t>
  </si>
  <si>
    <t>식당 방충시설 설치 요망</t>
  </si>
  <si>
    <t>CP 1 온도관리 철저</t>
  </si>
  <si>
    <t>화장실 전반적 위생관리 미흡</t>
  </si>
  <si>
    <t>칼슘 영양관리기준 준수 요망</t>
  </si>
  <si>
    <t>학교급식 운영평가 점검표</t>
  </si>
  <si>
    <t>NEIS를 이용한 급식관리</t>
  </si>
  <si>
    <t>위탁구분
(위탁업체명)</t>
  </si>
  <si>
    <t>유통기한 경과 식재료 보관</t>
  </si>
  <si>
    <t>배기후드 유지거름망 미설치</t>
  </si>
  <si>
    <t>냉장고 적정용량 확보 요망</t>
  </si>
  <si>
    <t>냉동식품 적정 해동 요망</t>
  </si>
  <si>
    <t>조도개선요망(list기재)</t>
  </si>
  <si>
    <t>CCP2 소독액 농도 준수</t>
  </si>
  <si>
    <t>계획은 수립했으나, 미이행</t>
  </si>
  <si>
    <t>식생활
지도 및
영양상담</t>
  </si>
  <si>
    <t>신규입사자 사전교육 미실시</t>
  </si>
  <si>
    <t>일부 기준 미흡(1.5점)</t>
  </si>
  <si>
    <t>작업구역 미구분(세척실)</t>
  </si>
  <si>
    <r>
      <t>학교급식 위생</t>
    </r>
    <r>
      <rPr>
        <b/>
        <sz val="16"/>
        <color indexed="8"/>
        <rFont val="MS Gothic"/>
        <family val="0"/>
      </rPr>
      <t>･</t>
    </r>
    <r>
      <rPr>
        <b/>
        <sz val="16"/>
        <color indexed="8"/>
        <rFont val="굴림"/>
        <family val="0"/>
      </rPr>
      <t>안전점검표</t>
    </r>
  </si>
  <si>
    <r>
      <t>설문조사 실시 예정</t>
    </r>
    <r>
      <rPr>
        <sz val="10"/>
        <color indexed="60"/>
        <rFont val="굴림"/>
        <family val="0"/>
      </rPr>
      <t>(0월중)</t>
    </r>
  </si>
  <si>
    <t>2.직전 점검 시 지도･권장 사항 항목 중 지적된 사항을  개선하였는지 여(1개 항목 당 감점 5점)</t>
  </si>
  <si>
    <t>작업 전 건강 상태 확인(소화기질환 및 손 상처자) 적정 조치는 하였으나, 필요 약품 구비 미흡(1.5점)</t>
  </si>
  <si>
    <t>7. 식중독비상대책반은 구성되어 있는가?
 -  식중독비상대책반 구성여부
 -  담당자 임무 숙지 여부</t>
  </si>
  <si>
    <t>1. 직전 평가 시 학교급식 법령 준수사항 항목 중 지적된 사항을 개선하였는가?(1개 항목당 감점 10점)</t>
  </si>
  <si>
    <t>1. 급식시설･설비, 기구 등에 대한 청소 및 소독 계획을 수립･ 시행하여 항상 청결 하게 관리하는지 여부</t>
  </si>
  <si>
    <t>8. 식품취급 등의 작업은 바닥으로부터 60cm 이상의 높이에서 실시하여 식품의 오염이 방지되는지 여부</t>
  </si>
  <si>
    <t>자체</t>
  </si>
  <si>
    <t>조리원</t>
  </si>
  <si>
    <t>오수진</t>
  </si>
  <si>
    <t>6. 식재료 검수 시 ｢학교 급식 식재료의 품질 관리기준｣에 적합한 품질 및 신선도와 수량, 위생상태 등을 확인하여 기록하는지 여부</t>
  </si>
  <si>
    <t xml:space="preserve">조리장 내 수세시설 적정 설치 (수량, 위치, 온수, 손잡이는 페달식 또는 원터치식), 신발소독 시설 적정 설치 및 이용(3점) </t>
  </si>
  <si>
    <t>18. 학교급식 관련 설문 조사를 실시하고 그 결과를 공개하는가? 
-설문조사(만족도 등) 계획수립, 설문 실시, 결과 분석 후 조치 및 공개</t>
  </si>
  <si>
    <t>13. “음식물쓰레기 줄이기”를 위한 교육활동 및 정보 제공 등을 시행하고 있는가?
-잔반 안남기기 지도 및 교육자료 제공 등 시행 여부</t>
  </si>
  <si>
    <t xml:space="preserve">조리종사자 전용 화장실이 있을 경우 청소와 관리 상태가 양호하며, 출입문이 조리실에 바로 면하지 않고, 환풍기 또는 환기창이 설치됨(2점) </t>
  </si>
  <si>
    <t>나트륨 및 당류 저감화 계획수립, 최근 1개월간 튀김류 주 3회 이하 사용(중식 기준)</t>
  </si>
  <si>
    <t>3. 조리용수로 수돗물이 아닌 지하수를 사용하는 경우 소독 또는 살균하여 사용하는지 여부</t>
  </si>
  <si>
    <t>29.냉동･냉장시설의 적정용량 확보 및 온도유지, 급식품 외 보관하는 것은 없는지 여부</t>
  </si>
  <si>
    <t>운반 및 배식기구 등이 청결하지 않으며 배식 중 교차오염의 우려가 있으나 조치하지 않는 경우</t>
  </si>
  <si>
    <t xml:space="preserve">수도전 충분하여 호스 미사용, 호스가 바닥에 닿지 않게 짧게 설치하여 적정 사용 (2점) </t>
  </si>
  <si>
    <t xml:space="preserve">4. 식품취급 및 조리 종사자는 6개월에 1회 건강진단을 실시하고, 그 기록을 2년간 보관하는지 여부(다만, 폐결핵 검사는 연1회 검사 가능) </t>
  </si>
  <si>
    <t>19. 조리장의 시설(바닥 ･벽･천장 등)의 파손 및 고장난 설비･ 기구의 관리 여부</t>
  </si>
  <si>
    <t>지하수 소독･살균 미실시, 상수도가 있음에도 지하수 사용
* 상수도 사용은 3점</t>
  </si>
  <si>
    <t xml:space="preserve">4. 학교급식 운영 계획의 수립 및 이행 상황을 학교운영위원회에 보고하고 있는가? </t>
  </si>
  <si>
    <t>28.급수설비의 적정성 및 이를 위생적으로 관리(수도전 위치, 수량 등) 하는지 여부</t>
  </si>
  <si>
    <t>23.식품보관실은 적정하게 설치되어 있으며, 소모품 보관실과 분리되어 있는지 여부</t>
  </si>
  <si>
    <t xml:space="preserve">11. 급식 및 식생활 지도를 실시하고 있는가? 
-지도계획 수립 및 이행 여부 </t>
  </si>
  <si>
    <t>27.조리장, 식품보관실, 식당 등의 방충･방서 설비 및 관리상태가 적정한지 여부</t>
  </si>
  <si>
    <t>13. 조리가 완료된 식품의 온도와 시간관리를 통하여 미생물 증식을 억제하는지 여부</t>
  </si>
  <si>
    <t>열, 증기발생 시 즉시 배출되며, 응축 수가 식품에 직접 떨어지지 않는 구조(3점)</t>
  </si>
  <si>
    <t>11.생으로 먹는 채소류, 과일류를 충분히 세척･소독하고 농도를 확인하는지 여부</t>
  </si>
  <si>
    <t>3. 학교급식 관련 중요사항은 학교운영위원회 심의(자문)를 거쳐서 결정 하였는가?</t>
  </si>
  <si>
    <t>열, 증기배출이 다소 지연되나, 응축 수가 식품에 직접 떨어지지 않는 구조(1.5점)</t>
  </si>
  <si>
    <t xml:space="preserve">60cm 이하에서 식품 취급(운반 및 오염방지 시설이 설치된 경우는 제외)   </t>
  </si>
  <si>
    <t>작업 전 건강 확인(소화기질환 및 손 상처자), 필요약품 구비 및 적정관리 (3점)</t>
  </si>
  <si>
    <t>33.조리실 내･외부의 쓰레기는 적정 처리하고 주변을 청결하게 관리하고 있는지 여부</t>
  </si>
  <si>
    <r>
      <rPr>
        <sz val="10"/>
        <color indexed="8"/>
        <rFont val="Wingdings"/>
        <family val="0"/>
      </rPr>
      <t>§</t>
    </r>
    <r>
      <rPr>
        <sz val="10"/>
        <color indexed="8"/>
        <rFont val="굴림"/>
        <family val="0"/>
      </rPr>
      <t xml:space="preserve"> 품질 및 안전을 위한 준수사항 이행 여부
 -학기별 보호자부담 급식비 중 식품비 사용 비율 공개
 -학교급식일지, 검수일지 및 거래 명세표 작성･비치･ 보관 여부
</t>
    </r>
    <r>
      <rPr>
        <sz val="10"/>
        <color indexed="8"/>
        <rFont val="Wingdings"/>
        <family val="0"/>
      </rPr>
      <t>§</t>
    </r>
    <r>
      <rPr>
        <sz val="10"/>
        <color indexed="8"/>
        <rFont val="굴림"/>
        <family val="0"/>
      </rPr>
      <t xml:space="preserve"> 알레르기 유발 식품을 사용하는 경우 공지 및 표시 이행 여부
 -알레르기를 유발 할 수 있는 식재료가 표시된 월간식단표를 가정통신문으로 안내하고 학교 홈페이지에 게재
 -동 내용이 표시된 주간식단표를 식사 장소(식당, 교실)에 게시</t>
    </r>
  </si>
  <si>
    <t>16. 학부모 검수참여 및 학교급식 모니터링은 이루어지고 있는가?
- 학부모 검수와 모니터링 계획수립 및 이행 여부</t>
  </si>
  <si>
    <t>14. 학생, 교직원, 학부모에게 식생활 관련 정보를 제공하는가?
-간행물 및 홈페이지 게시판 등을 이용한 정보제공 여부</t>
  </si>
  <si>
    <t>17. 감염병의 예방 및 관리에 관한 법률 시행령 제24조에 따라 급식시설 방역을 실시하고 소독증명서를 비치하는지 여부</t>
  </si>
  <si>
    <t>12. 영양상담을 실시하고 있는가?
-영양상담 계획수립, 상담대상자 관리, 영양상담 창구 운영 등</t>
  </si>
  <si>
    <t>2. 직전 점검 시 지도․권장 사항 항목 중 지적된 사항을 개선하였는가?(1개 항목 당 감점 5점)</t>
  </si>
  <si>
    <t xml:space="preserve">25.조리장 내 수세 시설과 신발소독 시설은 적정하게 설치되어 있고 올바르게 사용하는지 여부
</t>
  </si>
  <si>
    <t>미흡</t>
  </si>
  <si>
    <t>교직원</t>
  </si>
  <si>
    <t>우수</t>
  </si>
  <si>
    <t>배
식</t>
  </si>
  <si>
    <t>교감</t>
  </si>
  <si>
    <t>A</t>
  </si>
  <si>
    <t>구 분</t>
  </si>
  <si>
    <t>학생</t>
  </si>
  <si>
    <t>식재료 품질관리 기준에 부적합한 품질 및 수량, 원산지, 제조일 또는 유통기한, 납품온도 등 CCP1의 기록관리가 미흡한 경우</t>
  </si>
  <si>
    <t xml:space="preserve">10. 식단에 표시 대상 식재료의 원산지 및 영양량 표시제도 시행, 실제 급식메뉴 사진을 학교 홈페이지 등에 게시하고 있는가?
-주요 식재료의 원산지 및 1식당 에너지, 단백질, 비타민, 칼슘 등 주요 영양소에 대한 영양량을 표시하여 공지하는지와 학생들에게 제공되는 실제 급식 사진을 학교 홈페이지 등에 게시 하는지 여부 </t>
  </si>
  <si>
    <t>검식을 지속적으로 실시하지 않거나 기록하지 않은 경우</t>
  </si>
  <si>
    <t>법 제11조
시행령 제2조,
 규칙 제5조
(별표3)</t>
  </si>
  <si>
    <t xml:space="preserve"> ▣ 평가항목 : 5개(적합 6점, 부적합 0점) </t>
  </si>
  <si>
    <t>1. 학교급식 식재료의 품질관리기준을 준수하고 있는가?</t>
  </si>
  <si>
    <t>냉동식품을 부적절한 방법(실온방치 등)으로 해동하는 경우</t>
  </si>
  <si>
    <t xml:space="preserve">출입문･창문에 모두 설치 및 관리상태 우수(3점) </t>
  </si>
  <si>
    <t xml:space="preserve"> ▣ 평가항목 : 3개항목(해당 항목 부적합 시 감점)</t>
  </si>
  <si>
    <t>학교홈페이지 게시 일시 준수 요망(식단 제공이전까지)</t>
  </si>
  <si>
    <t>축산물 등급 확인 미흡(축산물유통정보서비스 미입력)</t>
  </si>
  <si>
    <t>3. 학교급식 관련 비리가 발생되었는가?(감점 10점)</t>
  </si>
  <si>
    <t>※ 평점, 비고 - 목록선택, 직접 작성 모두 가능</t>
  </si>
  <si>
    <t>출입문･창문에 일부 미설치 또는 관리상태 미흡(1.5점)</t>
  </si>
  <si>
    <t xml:space="preserve"> ▣ 평가항목 : 4개 항목(해당 항목 부접합 시 감점)</t>
  </si>
  <si>
    <t>작업구역 미구분, 작업대, 세정대 등 구분사용 철저 요망</t>
  </si>
  <si>
    <t>36.학교자체에서 일일 위생 점검을 실시하고 있는지 여부</t>
  </si>
  <si>
    <t>출입문관리 철저(화장실이 조리실과 실제로 면하게 사용)</t>
  </si>
  <si>
    <t>원산지 및 영양량 표시제 시행 요망(홈페이지 및 식당)</t>
  </si>
  <si>
    <t>시설 파손(여러곳) 또는 고장난 설비･기구 방치(0점)</t>
  </si>
  <si>
    <t>쌍방향 급식게시판 운영 등 의견 수렴, 개선에 미반영</t>
  </si>
  <si>
    <t>4.학교급식 식중독이 발생하였는지 여부 (감점 10점)</t>
  </si>
  <si>
    <t xml:space="preserve">(2) 급식운영 지도 및 권장사항            </t>
  </si>
  <si>
    <t>HACCP 적용에 대한 자체분석 후 적절한 조치(3점)</t>
  </si>
  <si>
    <t xml:space="preserve">(1) 학교급식법령 준수사항             </t>
  </si>
  <si>
    <t>쌍방향 급식게시판 운영 등 의견 수렴, 개선에 반영</t>
  </si>
  <si>
    <t>(3) 직전 위생ㆍ안전점검 지적사항 개선여부 사항 등</t>
  </si>
  <si>
    <t>조리실 내 기기ㆍ기구별 청결관리 철저(list기재)</t>
  </si>
  <si>
    <t>배기후드 응축수맺힘(응축수가식품에직접떨어지는절개구조)</t>
  </si>
  <si>
    <t>22조리장 내 온도 및 습도를 적정하게 관리하는지 여부</t>
  </si>
  <si>
    <t xml:space="preserve"> ▣ 점검항목 : 17개(적합 3점, 부적합 0점)  </t>
  </si>
  <si>
    <t>30.종사자의 개인위생 준수여부 및 건강 상태 확인 후 적절히 조치하는지 여부</t>
  </si>
  <si>
    <t>CCP2 용도별 및 조리 전･후로 구분하여 사용하지 않고, 세척･소독 미실시</t>
  </si>
  <si>
    <t>적정용량 확보, 온도유지, 온도계 설치, 급식품외 보관하는 것 없음(3점)</t>
  </si>
  <si>
    <t>3.식품위생관계법령 위반으로 과태료 등 행정처분을 받았는지 여부(감점 10점)</t>
  </si>
  <si>
    <t xml:space="preserve">점검 시 아래 평점란에 점수를 입력하세요! 출력물에는 표기되지 않습니다. </t>
  </si>
  <si>
    <t>식중독비상대책반 구성원  실명기재 및 임무숙지(확인서명 또는 연수) 철저</t>
  </si>
  <si>
    <t>20.검수장소및조리 작업장소(작업대･가스대･국솥 등)의 조도 기준 준수 여부</t>
  </si>
  <si>
    <t>35.CCP확인표를 담당자가 올바로 이해하고, 현장기록을 실시하고 있는지 여부</t>
  </si>
  <si>
    <t xml:space="preserve">8. ‘조리종사자 대체인력 풀’ 예산 확보 및 계획수립･운영하고 있는가? </t>
  </si>
  <si>
    <t>식품을 직접 취급하는 자가 기한 내 건강진단 미실시, 2년간 기록 미보관</t>
  </si>
  <si>
    <t>16. 식기구를 세척･ 소독 후 배식전까지 위생적으로 보관･ 관리하는지 여부</t>
  </si>
  <si>
    <t>작업구역은 구분되나, 공간부족으로 작업대, 세정대 등 구분사용 철저 요망</t>
  </si>
  <si>
    <t>검수장소540 Lux,조리장(작업대 ･가스대･국솥등) 220Lux 이상(2점)</t>
  </si>
  <si>
    <t xml:space="preserve">계획수립 및 학기당 5회 이상(월 1회 이상 권장) 상담실시 </t>
  </si>
  <si>
    <t>조리실 내･외부의 쓰레기통은 덮개 사용 등 주변 청결관리(2점)</t>
  </si>
  <si>
    <t>작업구역은 미 구분되나 작업대･ 세정대 등 분리 사용 (1점)</t>
  </si>
  <si>
    <t xml:space="preserve">작업구역 미구분 및 작업대･ 세정대 등 분리사용 안함(0점) </t>
  </si>
  <si>
    <t>CCP3 조리가 완료된 음식에 대해 온도 또는 시간관리 미흡</t>
  </si>
  <si>
    <t>사용한 고무장갑은 별도로 모아두었다가 완전하게 세척, 소독 요망</t>
  </si>
  <si>
    <t>CCP 작성 철저 요함(CP1, CCP3 일부 작성 누락)</t>
  </si>
  <si>
    <t>용기,칼,도마,고무장갑 용도별 및 조리전ㆍ후 구분 사용 철저</t>
  </si>
  <si>
    <t>22. 조리장 내 온도 및 습도를 적정하게 관리하는지 여부</t>
  </si>
  <si>
    <t xml:space="preserve">모든 싱크대의 배수관이 배수로와 연결 및 관리상태 양호(2점) </t>
  </si>
  <si>
    <t>손을 씻지 않거나 소독을 아니한 상태에서 조리작업을 하는 경우</t>
  </si>
  <si>
    <t>검수조도 개선 요망(저울 및 이동식 작업대 등 위치변경권고)</t>
  </si>
  <si>
    <t>31.종사자를 대상으로 위생 교육을 정기적 으로 실시하는지 여부</t>
  </si>
  <si>
    <t>CP1과 CP2의 온도를 지속적으로 기록관리 하지 않는 경우</t>
  </si>
  <si>
    <t>일부 배수관이 배수로와 연결되지 않았거나 관리상태 미흡(1점)</t>
  </si>
  <si>
    <t>10. 해동방법이 적절하고, 재냉동하여 사용하지 않는지 여부</t>
  </si>
  <si>
    <t>학교 자체 감량화 계획수립･시행 등 감량화를 위한 적극적 활동</t>
  </si>
  <si>
    <t>CCP 올바로 이해, 담당자 미지정, 현장기록 미흡(1.5점)</t>
  </si>
  <si>
    <t>정기소독 기간 준수 요망(하절기 2개월, 동절기 3개월 1회)</t>
  </si>
  <si>
    <t>19. 학교 공통운영비에 학교 급식 시설･설비의 유지 및 개선비 등 예산이 확보되어 있는가?
-학교설립･경영자가 부담할 예산의 적정한 확보 및 집행 여부</t>
  </si>
  <si>
    <t>12. 가열조리 식품의 중심부가 75℃ (패류는 85℃) 이상에서 1분 이상 가열되고 있는지 온도계로 확인하고, 그 온도 적정여부를 기록･유지하는지 여부</t>
  </si>
  <si>
    <t>9. 조리가 완료된 식품과 세척･소독된 배식기구･용기 등은 교차오염 우려가 있는 기구･용기 또는 식재료 등과 접촉에 의해 오염되지 않도록 관리하는지 여부</t>
  </si>
</sst>
</file>

<file path=xl/styles.xml><?xml version="1.0" encoding="utf-8"?>
<styleSheet xmlns="http://schemas.openxmlformats.org/spreadsheetml/2006/main">
  <numFmts count="3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\.\ \ \ mm\.\ \ \ dd\."/>
    <numFmt numFmtId="165" formatCode="#,##0.00&quot; $&quot;;[Red]\-#,##0.00&quot; $&quot;"/>
    <numFmt numFmtId="166" formatCode="0.000%"/>
    <numFmt numFmtId="167" formatCode="&quot;Rp&quot;#,##0.00_);\(&quot;Rp&quot;#,##0.00\)"/>
    <numFmt numFmtId="168" formatCode="_(&quot;Rp&quot;* #,##0_);_(&quot;Rp&quot;* \(#,##0\);_(&quot;Rp&quot;* &quot;-&quot;_);_(@_)"/>
    <numFmt numFmtId="169" formatCode="\!\$#,##0.00_);\!\(\!\$#,##0.00\!\)"/>
    <numFmt numFmtId="170" formatCode="_ &quot;₩&quot;* #,##0.00_ ;_ &quot;₩&quot;* &quot;₩&quot;&quot;₩&quot;&quot;₩&quot;\-#,##0.00_ ;_ &quot;₩&quot;* &quot;-&quot;??_ ;_ @_ "/>
    <numFmt numFmtId="171" formatCode="_ * #,##0.00_ ;_ * &quot;₩&quot;&quot;₩&quot;&quot;₩&quot;\-#,##0.00_ ;_ * &quot;-&quot;??_ ;_ @_ "/>
    <numFmt numFmtId="172" formatCode="000000\-0000000"/>
    <numFmt numFmtId="173" formatCode="_-* #,##0.0_-;\-* #,##0.0_-;_-* &quot;-&quot;??_-;_-@_-"/>
    <numFmt numFmtId="174" formatCode="#,##0.0;[Red]\(#,##0.0\)"/>
    <numFmt numFmtId="175" formatCode="_ * #,##0.00000_ ;_ * \-#,##0.00000_ ;_ * &quot;-&quot;_ ;_ @_ "/>
    <numFmt numFmtId="176" formatCode="&quot;₩&quot;#,##0;[Red]&quot;₩&quot;&quot;₩&quot;&quot;₩&quot;\-&quot;₩&quot;#,##0"/>
    <numFmt numFmtId="177" formatCode="#,##0;[Red]\(#,##0\)"/>
    <numFmt numFmtId="178" formatCode="_-* #,##0_-;\-* #,##0_-;_-* &quot;-&quot;??_-;_-@_-"/>
    <numFmt numFmtId="179" formatCode="&quot;₩&quot;#,##0;&quot;₩&quot;&quot;₩&quot;&quot;₩&quot;&quot;₩&quot;\-#,##0"/>
    <numFmt numFmtId="180" formatCode="_-&quot;$&quot;* #,##0_-;\-&quot;$&quot;* #,##0_-;_-&quot;$&quot;* &quot;-&quot;_-;_-@_-"/>
    <numFmt numFmtId="181" formatCode="&quot;₩&quot;#,##0;[Red]&quot;₩&quot;&quot;₩&quot;&quot;₩&quot;&quot;₩&quot;\-#,##0"/>
    <numFmt numFmtId="182" formatCode="_ * #,##0_ ;_ * \-#,##0_ ;_ * &quot;-&quot;_ ;_ @_ "/>
    <numFmt numFmtId="183" formatCode="_-* #,##0.00_-;&quot;₩&quot;&quot;₩&quot;\-* #,##0.00_-;_-* &quot;-&quot;??_-;_-@_-"/>
    <numFmt numFmtId="184" formatCode="&quot;₩&quot;#,##0.00\ ;\(&quot;₩&quot;#,##0.00\)"/>
    <numFmt numFmtId="185" formatCode="_-&quot;₩&quot;* #,##0.00_-;&quot;₩&quot;&quot;₩&quot;\-&quot;₩&quot;* #,##0.00_-;_-&quot;₩&quot;* &quot;-&quot;??_-;_-@_-"/>
    <numFmt numFmtId="186" formatCode="&quot;₩&quot;#,##0;&quot;₩&quot;\-#,##0"/>
    <numFmt numFmtId="187" formatCode="&quot;₩&quot;#,##0.00;&quot;₩&quot;&quot;₩&quot;&quot;₩&quot;&quot;₩&quot;\-#,##0.00"/>
    <numFmt numFmtId="188" formatCode="0_ "/>
    <numFmt numFmtId="189" formatCode="0.0"/>
    <numFmt numFmtId="190" formatCode="0.0_ "/>
  </numFmts>
  <fonts count="77">
    <font>
      <sz val="11"/>
      <name val="돋움"/>
      <family val="0"/>
    </font>
    <font>
      <sz val="12"/>
      <color indexed="8"/>
      <name val="바탕체"/>
      <family val="0"/>
    </font>
    <font>
      <sz val="12"/>
      <color indexed="8"/>
      <name val="???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2"/>
      <color indexed="8"/>
      <name val="¹UAAA¼"/>
      <family val="0"/>
    </font>
    <font>
      <sz val="8"/>
      <color indexed="8"/>
      <name val="¹UAAA¼"/>
      <family val="0"/>
    </font>
    <font>
      <b/>
      <sz val="10"/>
      <color indexed="8"/>
      <name val="Helvetica"/>
      <family val="0"/>
    </font>
    <font>
      <sz val="10"/>
      <color indexed="8"/>
      <name val="Arial"/>
      <family val="0"/>
    </font>
    <font>
      <sz val="10"/>
      <color indexed="8"/>
      <name val="MS Serif"/>
      <family val="0"/>
    </font>
    <font>
      <sz val="10"/>
      <color indexed="16"/>
      <name val="MS Serif"/>
      <family val="0"/>
    </font>
    <font>
      <sz val="8"/>
      <color indexed="8"/>
      <name val="Arial"/>
      <family val="0"/>
    </font>
    <font>
      <b/>
      <sz val="12"/>
      <color indexed="8"/>
      <name val="Helvetica"/>
      <family val="0"/>
    </font>
    <font>
      <b/>
      <sz val="12"/>
      <color indexed="8"/>
      <name val="Arial"/>
      <family val="0"/>
    </font>
    <font>
      <b/>
      <sz val="11"/>
      <color indexed="8"/>
      <name val="Helvetica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b/>
      <sz val="1"/>
      <color indexed="8"/>
      <name val="Courier"/>
      <family val="0"/>
    </font>
    <font>
      <sz val="11"/>
      <color indexed="16"/>
      <name val="맑은 고딕"/>
      <family val="0"/>
    </font>
    <font>
      <sz val="1"/>
      <color indexed="8"/>
      <name val="Courier"/>
      <family val="0"/>
    </font>
    <font>
      <u val="single"/>
      <sz val="9.9"/>
      <color indexed="20"/>
      <name val="돋움"/>
      <family val="0"/>
    </font>
    <font>
      <sz val="11"/>
      <color indexed="19"/>
      <name val="맑은 고딕"/>
      <family val="0"/>
    </font>
    <font>
      <sz val="11"/>
      <color indexed="8"/>
      <name val="뼻뮝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7"/>
      <color indexed="8"/>
      <name val="바탕체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굴림체"/>
      <family val="0"/>
    </font>
    <font>
      <sz val="12"/>
      <color indexed="24"/>
      <name val="바탕체"/>
      <family val="0"/>
    </font>
    <font>
      <sz val="11"/>
      <color indexed="8"/>
      <name val="굴림"/>
      <family val="0"/>
    </font>
    <font>
      <b/>
      <sz val="11"/>
      <color indexed="8"/>
      <name val="굴림"/>
      <family val="0"/>
    </font>
    <font>
      <b/>
      <sz val="12"/>
      <color indexed="8"/>
      <name val="굴림"/>
      <family val="0"/>
    </font>
    <font>
      <sz val="10"/>
      <color indexed="8"/>
      <name val="굴림"/>
      <family val="0"/>
    </font>
    <font>
      <sz val="8"/>
      <color indexed="8"/>
      <name val="굴림"/>
      <family val="0"/>
    </font>
    <font>
      <b/>
      <sz val="10"/>
      <color indexed="8"/>
      <name val="굴림"/>
      <family val="0"/>
    </font>
    <font>
      <sz val="12"/>
      <color indexed="8"/>
      <name val="굴림"/>
      <family val="0"/>
    </font>
    <font>
      <b/>
      <sz val="11"/>
      <color indexed="60"/>
      <name val="굴림"/>
      <family val="0"/>
    </font>
    <font>
      <b/>
      <sz val="11"/>
      <color indexed="56"/>
      <name val="굴림"/>
      <family val="0"/>
    </font>
    <font>
      <sz val="8"/>
      <color indexed="10"/>
      <name val="굴림"/>
      <family val="0"/>
    </font>
    <font>
      <sz val="11"/>
      <color indexed="10"/>
      <name val="굴림"/>
      <family val="0"/>
    </font>
    <font>
      <sz val="10"/>
      <color indexed="10"/>
      <name val="굴림"/>
      <family val="0"/>
    </font>
    <font>
      <b/>
      <sz val="11"/>
      <color indexed="10"/>
      <name val="굴림"/>
      <family val="0"/>
    </font>
    <font>
      <sz val="10.5"/>
      <color indexed="18"/>
      <name val="굴림"/>
      <family val="0"/>
    </font>
    <font>
      <b/>
      <sz val="11"/>
      <color indexed="9"/>
      <name val="굴림"/>
      <family val="0"/>
    </font>
    <font>
      <b/>
      <u val="single"/>
      <sz val="11"/>
      <color indexed="8"/>
      <name val="굴림"/>
      <family val="0"/>
    </font>
    <font>
      <sz val="10"/>
      <color indexed="8"/>
      <name val="Wingdings"/>
      <family val="0"/>
    </font>
    <font>
      <b/>
      <sz val="9"/>
      <color indexed="8"/>
      <name val="굴림"/>
      <family val="0"/>
    </font>
    <font>
      <sz val="11"/>
      <color indexed="9"/>
      <name val="굴림"/>
      <family val="0"/>
    </font>
    <font>
      <b/>
      <sz val="10"/>
      <color indexed="8"/>
      <name val="Wingdings"/>
      <family val="0"/>
    </font>
    <font>
      <b/>
      <sz val="16"/>
      <color indexed="8"/>
      <name val="굴림"/>
      <family val="0"/>
    </font>
    <font>
      <b/>
      <sz val="8"/>
      <color indexed="8"/>
      <name val="굴림"/>
      <family val="0"/>
    </font>
    <font>
      <sz val="10"/>
      <color indexed="8"/>
      <name val="MS Gothic"/>
      <family val="0"/>
    </font>
    <font>
      <b/>
      <sz val="10"/>
      <color indexed="8"/>
      <name val="한양중고딕,한컴돋움"/>
      <family val="0"/>
    </font>
    <font>
      <b/>
      <sz val="12"/>
      <color indexed="8"/>
      <name val="MS Gothic"/>
      <family val="0"/>
    </font>
    <font>
      <b/>
      <sz val="16"/>
      <color indexed="8"/>
      <name val="MS Gothic"/>
      <family val="0"/>
    </font>
    <font>
      <sz val="10"/>
      <color indexed="60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11"/>
      <color rgb="FFC00000"/>
      <name val="굴림"/>
      <family val="0"/>
    </font>
  </fonts>
  <fills count="37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DAF1"/>
        <bgColor indexed="64"/>
      </patternFill>
    </fill>
  </fills>
  <borders count="57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rgb="FF000000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indexed="8"/>
      </bottom>
    </border>
  </borders>
  <cellStyleXfs count="138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165" fontId="0" fillId="20" borderId="1">
      <alignment horizontal="center" vertical="center"/>
      <protection/>
    </xf>
    <xf numFmtId="166" fontId="0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 applyFill="0" applyBorder="0" applyAlignment="0">
      <protection/>
    </xf>
    <xf numFmtId="0" fontId="7" fillId="0" borderId="0">
      <alignment/>
      <protection/>
    </xf>
    <xf numFmtId="0" fontId="8" fillId="0" borderId="0" applyFont="0" applyFill="0" applyBorder="0" applyAlignment="0" applyProtection="0"/>
    <xf numFmtId="0" fontId="0" fillId="0" borderId="0">
      <alignment/>
      <protection/>
    </xf>
    <xf numFmtId="169" fontId="0" fillId="0" borderId="0">
      <alignment/>
      <protection/>
    </xf>
    <xf numFmtId="0" fontId="8" fillId="0" borderId="0" applyFont="0" applyFill="0" applyBorder="0" applyAlignment="0" applyProtection="0"/>
    <xf numFmtId="0" fontId="9" fillId="0" borderId="0" applyNumberFormat="0" applyAlignment="0">
      <protection/>
    </xf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>
      <alignment/>
      <protection/>
    </xf>
    <xf numFmtId="172" fontId="0" fillId="0" borderId="0">
      <alignment/>
      <protection/>
    </xf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0" fillId="0" borderId="0">
      <alignment/>
      <protection/>
    </xf>
    <xf numFmtId="175" fontId="0" fillId="0" borderId="0">
      <alignment/>
      <protection/>
    </xf>
    <xf numFmtId="0" fontId="10" fillId="0" borderId="0" applyNumberFormat="0" applyAlignment="0">
      <protection/>
    </xf>
    <xf numFmtId="38" fontId="11" fillId="21" borderId="0" applyNumberFormat="0" applyBorder="0" applyAlignment="0" applyProtection="0"/>
    <xf numFmtId="0" fontId="12" fillId="0" borderId="0">
      <alignment horizontal="left"/>
      <protection/>
    </xf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2" applyNumberFormat="0" applyAlignment="0" applyProtection="0"/>
    <xf numFmtId="0" fontId="13" fillId="0" borderId="3">
      <alignment horizontal="left" vertical="center"/>
      <protection/>
    </xf>
    <xf numFmtId="10" fontId="11" fillId="22" borderId="4" applyNumberFormat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14" fillId="0" borderId="5">
      <alignment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0" borderId="0">
      <alignment/>
      <protection/>
    </xf>
    <xf numFmtId="176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8" fillId="0" borderId="0">
      <alignment/>
      <protection/>
    </xf>
    <xf numFmtId="0" fontId="14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4" fillId="29" borderId="6" applyNumberFormat="0" applyAlignment="0" applyProtection="0"/>
    <xf numFmtId="0" fontId="64" fillId="29" borderId="6" applyNumberFormat="0" applyAlignment="0" applyProtection="0"/>
    <xf numFmtId="0" fontId="64" fillId="29" borderId="6" applyNumberFormat="0" applyAlignment="0" applyProtection="0"/>
    <xf numFmtId="0" fontId="64" fillId="29" borderId="6" applyNumberFormat="0" applyAlignment="0" applyProtection="0"/>
    <xf numFmtId="0" fontId="64" fillId="29" borderId="6" applyNumberFormat="0" applyAlignment="0" applyProtection="0"/>
    <xf numFmtId="0" fontId="0" fillId="0" borderId="0">
      <alignment/>
      <protection locked="0"/>
    </xf>
    <xf numFmtId="179" fontId="1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65" fillId="30" borderId="0" applyNumberFormat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0" fontId="20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22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24" fillId="32" borderId="8" applyNumberFormat="0" applyAlignment="0" applyProtection="0"/>
    <xf numFmtId="0" fontId="24" fillId="32" borderId="8" applyNumberFormat="0" applyAlignment="0" applyProtection="0"/>
    <xf numFmtId="0" fontId="24" fillId="32" borderId="8" applyNumberFormat="0" applyAlignment="0" applyProtection="0"/>
    <xf numFmtId="0" fontId="24" fillId="32" borderId="8" applyNumberFormat="0" applyAlignment="0" applyProtection="0"/>
    <xf numFmtId="0" fontId="24" fillId="32" borderId="8" applyNumberFormat="0" applyAlignment="0" applyProtection="0"/>
    <xf numFmtId="0" fontId="0" fillId="0" borderId="0">
      <alignment vertical="center"/>
      <protection/>
    </xf>
    <xf numFmtId="18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>
      <alignment/>
      <protection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>
      <alignment/>
      <protection/>
    </xf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>
      <alignment/>
      <protection/>
    </xf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68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69" fillId="33" borderId="6" applyNumberFormat="0" applyAlignment="0" applyProtection="0"/>
    <xf numFmtId="0" fontId="69" fillId="33" borderId="6" applyNumberFormat="0" applyAlignment="0" applyProtection="0"/>
    <xf numFmtId="0" fontId="69" fillId="33" borderId="6" applyNumberFormat="0" applyAlignment="0" applyProtection="0"/>
    <xf numFmtId="0" fontId="69" fillId="33" borderId="6" applyNumberFormat="0" applyAlignment="0" applyProtection="0"/>
    <xf numFmtId="0" fontId="69" fillId="33" borderId="6" applyNumberFormat="0" applyAlignment="0" applyProtection="0"/>
    <xf numFmtId="4" fontId="19" fillId="0" borderId="0">
      <alignment/>
      <protection locked="0"/>
    </xf>
    <xf numFmtId="0" fontId="0" fillId="0" borderId="0">
      <alignment/>
      <protection locked="0"/>
    </xf>
    <xf numFmtId="181" fontId="1" fillId="0" borderId="0">
      <alignment/>
      <protection locked="0"/>
    </xf>
    <xf numFmtId="0" fontId="70" fillId="0" borderId="0" applyNumberFormat="0" applyFill="0" applyBorder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13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>
      <alignment/>
      <protection/>
    </xf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  <xf numFmtId="0" fontId="75" fillId="29" borderId="14" applyNumberFormat="0" applyAlignment="0" applyProtection="0"/>
    <xf numFmtId="0" fontId="75" fillId="29" borderId="14" applyNumberFormat="0" applyAlignment="0" applyProtection="0"/>
    <xf numFmtId="0" fontId="75" fillId="29" borderId="14" applyNumberFormat="0" applyAlignment="0" applyProtection="0"/>
    <xf numFmtId="0" fontId="75" fillId="29" borderId="14" applyNumberFormat="0" applyAlignment="0" applyProtection="0"/>
    <xf numFmtId="0" fontId="75" fillId="29" borderId="14" applyNumberFormat="0" applyAlignment="0" applyProtection="0"/>
    <xf numFmtId="182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0" fontId="36" fillId="0" borderId="0" applyFont="0" applyFill="0" applyBorder="0" applyAlignment="0" applyProtection="0"/>
    <xf numFmtId="183" fontId="1" fillId="0" borderId="0">
      <alignment/>
      <protection locked="0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15" applyNumberFormat="0" applyFont="0" applyFill="0" applyAlignment="0" applyProtection="0"/>
    <xf numFmtId="0" fontId="19" fillId="0" borderId="15">
      <alignment/>
      <protection locked="0"/>
    </xf>
    <xf numFmtId="184" fontId="36" fillId="0" borderId="0" applyFont="0" applyFill="0" applyBorder="0" applyAlignment="0" applyProtection="0"/>
    <xf numFmtId="185" fontId="1" fillId="0" borderId="0">
      <alignment/>
      <protection locked="0"/>
    </xf>
    <xf numFmtId="186" fontId="36" fillId="0" borderId="0" applyFont="0" applyFill="0" applyBorder="0" applyAlignment="0" applyProtection="0"/>
    <xf numFmtId="187" fontId="1" fillId="0" borderId="0">
      <alignment/>
      <protection locked="0"/>
    </xf>
  </cellStyleXfs>
  <cellXfs count="288">
    <xf numFmtId="0" fontId="0" fillId="0" borderId="0" xfId="0" applyNumberFormat="1" applyAlignment="1">
      <alignment vertical="center"/>
    </xf>
    <xf numFmtId="0" fontId="37" fillId="0" borderId="0" xfId="0" applyNumberFormat="1" applyFont="1" applyAlignment="1">
      <alignment vertical="center"/>
    </xf>
    <xf numFmtId="0" fontId="38" fillId="0" borderId="0" xfId="0" applyNumberFormat="1" applyFont="1" applyAlignment="1">
      <alignment vertical="center"/>
    </xf>
    <xf numFmtId="0" fontId="37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horizontal="center" vertical="center" wrapText="1"/>
    </xf>
    <xf numFmtId="0" fontId="37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center" vertical="center" wrapText="1"/>
    </xf>
    <xf numFmtId="0" fontId="40" fillId="0" borderId="16" xfId="0" applyNumberFormat="1" applyFont="1" applyBorder="1" applyAlignment="1">
      <alignment vertical="center" wrapText="1"/>
    </xf>
    <xf numFmtId="0" fontId="40" fillId="0" borderId="16" xfId="0" applyNumberFormat="1" applyFont="1" applyBorder="1" applyAlignment="1">
      <alignment horizontal="center" vertical="center" wrapText="1"/>
    </xf>
    <xf numFmtId="0" fontId="40" fillId="0" borderId="4" xfId="0" applyNumberFormat="1" applyFont="1" applyBorder="1" applyAlignment="1">
      <alignment vertical="center" wrapText="1"/>
    </xf>
    <xf numFmtId="0" fontId="40" fillId="0" borderId="4" xfId="0" applyNumberFormat="1" applyFont="1" applyBorder="1" applyAlignment="1">
      <alignment horizontal="justify" vertical="center" wrapText="1"/>
    </xf>
    <xf numFmtId="0" fontId="40" fillId="0" borderId="0" xfId="0" applyNumberFormat="1" applyFont="1" applyAlignment="1">
      <alignment vertical="center"/>
    </xf>
    <xf numFmtId="0" fontId="40" fillId="0" borderId="0" xfId="0" applyNumberFormat="1" applyFont="1" applyAlignment="1">
      <alignment vertical="center" wrapText="1"/>
    </xf>
    <xf numFmtId="0" fontId="40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horizontal="left" vertical="center"/>
    </xf>
    <xf numFmtId="0" fontId="41" fillId="0" borderId="0" xfId="0" applyNumberFormat="1" applyFont="1" applyAlignment="1">
      <alignment vertical="center" wrapText="1"/>
    </xf>
    <xf numFmtId="0" fontId="37" fillId="0" borderId="0" xfId="0" applyNumberFormat="1" applyFont="1" applyFill="1" applyAlignment="1">
      <alignment vertical="center"/>
    </xf>
    <xf numFmtId="0" fontId="40" fillId="0" borderId="0" xfId="0" applyNumberFormat="1" applyFont="1" applyFill="1" applyAlignment="1">
      <alignment vertical="center"/>
    </xf>
    <xf numFmtId="0" fontId="38" fillId="0" borderId="0" xfId="0" applyNumberFormat="1" applyFont="1" applyFill="1" applyAlignment="1">
      <alignment horizontal="right" vertical="center"/>
    </xf>
    <xf numFmtId="0" fontId="42" fillId="0" borderId="4" xfId="0" applyNumberFormat="1" applyFont="1" applyFill="1" applyBorder="1" applyAlignment="1">
      <alignment horizontal="center" vertical="center" wrapText="1"/>
    </xf>
    <xf numFmtId="0" fontId="42" fillId="35" borderId="17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Alignment="1">
      <alignment vertical="center"/>
    </xf>
    <xf numFmtId="0" fontId="38" fillId="0" borderId="0" xfId="0" applyNumberFormat="1" applyFont="1" applyAlignment="1">
      <alignment vertical="center"/>
    </xf>
    <xf numFmtId="0" fontId="40" fillId="0" borderId="0" xfId="0" applyNumberFormat="1" applyFont="1" applyAlignment="1">
      <alignment vertical="center"/>
    </xf>
    <xf numFmtId="0" fontId="40" fillId="0" borderId="0" xfId="0" applyNumberFormat="1" applyFont="1" applyFill="1" applyAlignment="1">
      <alignment vertical="center"/>
    </xf>
    <xf numFmtId="0" fontId="37" fillId="0" borderId="0" xfId="0" applyNumberFormat="1" applyFont="1" applyAlignment="1">
      <alignment vertical="center"/>
    </xf>
    <xf numFmtId="164" fontId="38" fillId="0" borderId="0" xfId="0" applyNumberFormat="1" applyFont="1" applyFill="1" applyAlignment="1">
      <alignment horizontal="left" vertical="center"/>
    </xf>
    <xf numFmtId="164" fontId="38" fillId="0" borderId="0" xfId="0" applyNumberFormat="1" applyFont="1" applyFill="1" applyAlignment="1">
      <alignment horizontal="center" vertical="center"/>
    </xf>
    <xf numFmtId="0" fontId="39" fillId="0" borderId="0" xfId="0" applyNumberFormat="1" applyFont="1" applyAlignment="1">
      <alignment vertical="center"/>
    </xf>
    <xf numFmtId="0" fontId="39" fillId="0" borderId="0" xfId="0" applyNumberFormat="1" applyFont="1" applyAlignment="1">
      <alignment vertical="center"/>
    </xf>
    <xf numFmtId="0" fontId="39" fillId="0" borderId="0" xfId="0" applyNumberFormat="1" applyFont="1" applyAlignment="1">
      <alignment vertical="center" wrapText="1"/>
    </xf>
    <xf numFmtId="0" fontId="40" fillId="0" borderId="0" xfId="0" applyNumberFormat="1" applyFont="1" applyAlignment="1">
      <alignment horizontal="left" vertical="center"/>
    </xf>
    <xf numFmtId="0" fontId="40" fillId="0" borderId="18" xfId="0" applyNumberFormat="1" applyFont="1" applyFill="1" applyBorder="1" applyAlignment="1">
      <alignment horizontal="left" vertical="center" wrapText="1"/>
    </xf>
    <xf numFmtId="0" fontId="40" fillId="0" borderId="19" xfId="0" applyNumberFormat="1" applyFont="1" applyFill="1" applyBorder="1" applyAlignment="1">
      <alignment horizontal="left" vertical="center" wrapText="1"/>
    </xf>
    <xf numFmtId="0" fontId="40" fillId="0" borderId="20" xfId="0" applyNumberFormat="1" applyFont="1" applyFill="1" applyBorder="1" applyAlignment="1">
      <alignment horizontal="left" vertical="center" wrapText="1"/>
    </xf>
    <xf numFmtId="0" fontId="40" fillId="0" borderId="0" xfId="0" applyNumberFormat="1" applyFont="1" applyFill="1" applyBorder="1" applyAlignment="1">
      <alignment horizontal="left" vertical="center" wrapText="1"/>
    </xf>
    <xf numFmtId="0" fontId="40" fillId="0" borderId="21" xfId="0" applyNumberFormat="1" applyFont="1" applyFill="1" applyBorder="1" applyAlignment="1">
      <alignment horizontal="left" vertical="center" wrapText="1"/>
    </xf>
    <xf numFmtId="0" fontId="40" fillId="0" borderId="22" xfId="0" applyNumberFormat="1" applyFont="1" applyFill="1" applyBorder="1" applyAlignment="1">
      <alignment horizontal="left" vertical="center" wrapText="1"/>
    </xf>
    <xf numFmtId="0" fontId="39" fillId="0" borderId="0" xfId="0" applyNumberFormat="1" applyFont="1" applyAlignment="1">
      <alignment horizontal="left" vertical="center"/>
    </xf>
    <xf numFmtId="0" fontId="38" fillId="0" borderId="0" xfId="0" applyNumberFormat="1" applyFont="1" applyAlignment="1">
      <alignment vertical="center"/>
    </xf>
    <xf numFmtId="0" fontId="38" fillId="0" borderId="0" xfId="0" applyNumberFormat="1" applyFont="1" applyBorder="1" applyAlignment="1">
      <alignment vertical="center"/>
    </xf>
    <xf numFmtId="0" fontId="40" fillId="0" borderId="23" xfId="0" applyNumberFormat="1" applyFont="1" applyFill="1" applyBorder="1" applyAlignment="1">
      <alignment horizontal="center" vertical="center" wrapText="1"/>
    </xf>
    <xf numFmtId="0" fontId="40" fillId="0" borderId="24" xfId="0" applyNumberFormat="1" applyFont="1" applyFill="1" applyBorder="1" applyAlignment="1">
      <alignment horizontal="center" vertical="center" wrapText="1"/>
    </xf>
    <xf numFmtId="0" fontId="37" fillId="0" borderId="4" xfId="0" applyNumberFormat="1" applyFont="1" applyFill="1" applyBorder="1" applyAlignment="1">
      <alignment horizontal="center" vertical="center"/>
    </xf>
    <xf numFmtId="0" fontId="37" fillId="0" borderId="4" xfId="0" applyNumberFormat="1" applyFont="1" applyFill="1" applyBorder="1" applyAlignment="1">
      <alignment vertical="center"/>
    </xf>
    <xf numFmtId="0" fontId="37" fillId="0" borderId="0" xfId="0" applyNumberFormat="1" applyFont="1" applyFill="1" applyAlignment="1">
      <alignment vertical="center"/>
    </xf>
    <xf numFmtId="0" fontId="43" fillId="0" borderId="0" xfId="0" applyNumberFormat="1" applyFont="1" applyAlignment="1">
      <alignment vertical="center"/>
    </xf>
    <xf numFmtId="0" fontId="44" fillId="0" borderId="0" xfId="0" applyNumberFormat="1" applyFont="1" applyAlignment="1">
      <alignment vertical="center"/>
    </xf>
    <xf numFmtId="0" fontId="45" fillId="0" borderId="0" xfId="0" applyNumberFormat="1" applyFont="1" applyAlignment="1">
      <alignment vertical="center"/>
    </xf>
    <xf numFmtId="0" fontId="46" fillId="7" borderId="4" xfId="0" applyNumberFormat="1" applyFont="1" applyFill="1" applyBorder="1" applyAlignment="1">
      <alignment vertical="center" wrapText="1"/>
    </xf>
    <xf numFmtId="0" fontId="37" fillId="0" borderId="4" xfId="0" applyNumberFormat="1" applyFont="1" applyFill="1" applyBorder="1" applyAlignment="1">
      <alignment vertical="center"/>
    </xf>
    <xf numFmtId="0" fontId="40" fillId="0" borderId="25" xfId="0" applyNumberFormat="1" applyFont="1" applyFill="1" applyBorder="1" applyAlignment="1">
      <alignment vertical="center"/>
    </xf>
    <xf numFmtId="0" fontId="42" fillId="36" borderId="4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Alignment="1">
      <alignment vertical="center" shrinkToFit="1"/>
    </xf>
    <xf numFmtId="0" fontId="40" fillId="0" borderId="0" xfId="0" applyNumberFormat="1" applyFont="1" applyFill="1" applyBorder="1" applyAlignment="1">
      <alignment vertical="center"/>
    </xf>
    <xf numFmtId="0" fontId="40" fillId="0" borderId="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Alignment="1">
      <alignment vertical="center" wrapText="1"/>
    </xf>
    <xf numFmtId="0" fontId="47" fillId="0" borderId="0" xfId="0" applyNumberFormat="1" applyFont="1" applyAlignment="1">
      <alignment vertical="center"/>
    </xf>
    <xf numFmtId="0" fontId="48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42" fillId="36" borderId="4" xfId="0" applyNumberFormat="1" applyFont="1" applyFill="1" applyBorder="1" applyAlignment="1">
      <alignment horizontal="center" vertical="center" wrapText="1"/>
    </xf>
    <xf numFmtId="0" fontId="42" fillId="36" borderId="4" xfId="0" applyNumberFormat="1" applyFont="1" applyFill="1" applyBorder="1" applyAlignment="1">
      <alignment horizontal="center" vertical="center" wrapText="1"/>
    </xf>
    <xf numFmtId="0" fontId="40" fillId="0" borderId="4" xfId="0" applyNumberFormat="1" applyFont="1" applyFill="1" applyBorder="1" applyAlignment="1">
      <alignment vertical="center" wrapText="1"/>
    </xf>
    <xf numFmtId="0" fontId="40" fillId="0" borderId="26" xfId="0" applyNumberFormat="1" applyFont="1" applyBorder="1" applyAlignment="1">
      <alignment vertical="center" wrapText="1"/>
    </xf>
    <xf numFmtId="0" fontId="76" fillId="0" borderId="0" xfId="0" applyNumberFormat="1" applyFont="1" applyAlignment="1">
      <alignment horizontal="left" vertical="center"/>
    </xf>
    <xf numFmtId="0" fontId="40" fillId="0" borderId="4" xfId="0" applyNumberFormat="1" applyFont="1" applyFill="1" applyBorder="1" applyAlignment="1">
      <alignment vertical="center"/>
    </xf>
    <xf numFmtId="0" fontId="40" fillId="0" borderId="4" xfId="0" applyNumberFormat="1" applyFont="1" applyBorder="1" applyAlignment="1">
      <alignment horizontal="center" vertical="center"/>
    </xf>
    <xf numFmtId="0" fontId="40" fillId="0" borderId="4" xfId="0" applyNumberFormat="1" applyFont="1" applyBorder="1" applyAlignment="1">
      <alignment vertical="center"/>
    </xf>
    <xf numFmtId="0" fontId="38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38" fillId="0" borderId="22" xfId="0" applyNumberFormat="1" applyFont="1" applyBorder="1" applyAlignment="1">
      <alignment vertical="center"/>
    </xf>
    <xf numFmtId="0" fontId="40" fillId="0" borderId="21" xfId="0" applyNumberFormat="1" applyFont="1" applyBorder="1" applyAlignment="1">
      <alignment horizontal="center" vertical="center" wrapText="1"/>
    </xf>
    <xf numFmtId="0" fontId="40" fillId="0" borderId="26" xfId="0" applyNumberFormat="1" applyFont="1" applyBorder="1" applyAlignment="1">
      <alignment horizontal="justify" vertical="center" wrapText="1"/>
    </xf>
    <xf numFmtId="0" fontId="40" fillId="0" borderId="26" xfId="0" applyNumberFormat="1" applyFont="1" applyFill="1" applyBorder="1" applyAlignment="1">
      <alignment horizontal="center" vertical="center" wrapText="1"/>
    </xf>
    <xf numFmtId="0" fontId="42" fillId="36" borderId="25" xfId="0" applyNumberFormat="1" applyFont="1" applyFill="1" applyBorder="1" applyAlignment="1">
      <alignment horizontal="center" vertical="center" wrapText="1"/>
    </xf>
    <xf numFmtId="0" fontId="40" fillId="0" borderId="22" xfId="0" applyNumberFormat="1" applyFont="1" applyFill="1" applyBorder="1" applyAlignment="1">
      <alignment horizontal="left" vertical="center" wrapText="1"/>
    </xf>
    <xf numFmtId="0" fontId="42" fillId="36" borderId="4" xfId="0" applyNumberFormat="1" applyFont="1" applyFill="1" applyBorder="1" applyAlignment="1">
      <alignment horizontal="center" vertical="center" wrapText="1"/>
    </xf>
    <xf numFmtId="0" fontId="40" fillId="0" borderId="26" xfId="0" applyNumberFormat="1" applyFont="1" applyFill="1" applyBorder="1" applyAlignment="1">
      <alignment vertical="center" wrapText="1"/>
    </xf>
    <xf numFmtId="0" fontId="38" fillId="0" borderId="0" xfId="0" applyNumberFormat="1" applyFont="1" applyBorder="1" applyAlignment="1">
      <alignment horizontal="left" vertical="center"/>
    </xf>
    <xf numFmtId="0" fontId="42" fillId="36" borderId="26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Border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0" fontId="38" fillId="0" borderId="0" xfId="0" applyNumberFormat="1" applyFont="1" applyFill="1" applyAlignment="1">
      <alignment vertical="center"/>
    </xf>
    <xf numFmtId="0" fontId="37" fillId="0" borderId="0" xfId="0" applyNumberFormat="1" applyFont="1" applyAlignment="1">
      <alignment horizontal="right" vertical="center"/>
    </xf>
    <xf numFmtId="0" fontId="50" fillId="0" borderId="0" xfId="0" applyNumberFormat="1" applyFont="1" applyAlignment="1">
      <alignment horizontal="center" vertical="center"/>
    </xf>
    <xf numFmtId="0" fontId="38" fillId="0" borderId="4" xfId="0" applyNumberFormat="1" applyFont="1" applyBorder="1" applyAlignment="1">
      <alignment vertical="center"/>
    </xf>
    <xf numFmtId="188" fontId="38" fillId="0" borderId="4" xfId="0" applyNumberFormat="1" applyFont="1" applyFill="1" applyBorder="1" applyAlignment="1" applyProtection="1">
      <alignment vertical="center"/>
      <protection/>
    </xf>
    <xf numFmtId="0" fontId="42" fillId="35" borderId="25" xfId="0" applyNumberFormat="1" applyFont="1" applyFill="1" applyBorder="1" applyAlignment="1">
      <alignment horizontal="center" vertical="center" wrapText="1"/>
    </xf>
    <xf numFmtId="0" fontId="40" fillId="0" borderId="27" xfId="0" applyNumberFormat="1" applyFont="1" applyBorder="1" applyAlignment="1">
      <alignment horizontal="center" vertical="center" shrinkToFit="1"/>
    </xf>
    <xf numFmtId="49" fontId="40" fillId="0" borderId="28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right" vertical="center"/>
    </xf>
    <xf numFmtId="0" fontId="52" fillId="0" borderId="0" xfId="0" applyNumberFormat="1" applyFont="1" applyBorder="1" applyAlignment="1">
      <alignment horizontal="center" vertical="center"/>
    </xf>
    <xf numFmtId="164" fontId="38" fillId="0" borderId="19" xfId="0" applyNumberFormat="1" applyFont="1" applyFill="1" applyBorder="1" applyAlignment="1">
      <alignment vertical="center"/>
    </xf>
    <xf numFmtId="164" fontId="38" fillId="0" borderId="0" xfId="0" applyNumberFormat="1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39" fillId="0" borderId="0" xfId="0" applyNumberFormat="1" applyFont="1" applyFill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0" fontId="39" fillId="0" borderId="0" xfId="0" applyNumberFormat="1" applyFont="1" applyFill="1" applyAlignment="1">
      <alignment horizontal="left" vertical="center"/>
    </xf>
    <xf numFmtId="0" fontId="39" fillId="0" borderId="4" xfId="0" applyNumberFormat="1" applyFont="1" applyBorder="1" applyAlignment="1">
      <alignment vertical="center" wrapText="1"/>
    </xf>
    <xf numFmtId="49" fontId="38" fillId="0" borderId="0" xfId="0" applyNumberFormat="1" applyFont="1" applyFill="1" applyBorder="1" applyAlignment="1" applyProtection="1">
      <alignment vertical="center"/>
      <protection/>
    </xf>
    <xf numFmtId="0" fontId="38" fillId="0" borderId="4" xfId="0" applyNumberFormat="1" applyFont="1" applyBorder="1" applyAlignment="1">
      <alignment vertical="center" wrapText="1"/>
    </xf>
    <xf numFmtId="0" fontId="38" fillId="0" borderId="0" xfId="0" applyNumberFormat="1" applyFont="1" applyAlignment="1">
      <alignment vertical="center" wrapText="1"/>
    </xf>
    <xf numFmtId="0" fontId="37" fillId="0" borderId="0" xfId="0" applyNumberFormat="1" applyFont="1" applyBorder="1" applyAlignment="1">
      <alignment horizontal="left" vertical="center"/>
    </xf>
    <xf numFmtId="0" fontId="40" fillId="0" borderId="20" xfId="0" applyNumberFormat="1" applyFont="1" applyBorder="1" applyAlignment="1">
      <alignment horizontal="left" vertical="center" wrapText="1"/>
    </xf>
    <xf numFmtId="0" fontId="53" fillId="0" borderId="26" xfId="0" applyNumberFormat="1" applyFont="1" applyBorder="1" applyAlignment="1">
      <alignment vertical="center" wrapText="1"/>
    </xf>
    <xf numFmtId="49" fontId="40" fillId="0" borderId="16" xfId="0" applyNumberFormat="1" applyFont="1" applyBorder="1" applyAlignment="1">
      <alignment horizontal="center" vertical="center" wrapText="1"/>
    </xf>
    <xf numFmtId="0" fontId="41" fillId="7" borderId="4" xfId="0" applyNumberFormat="1" applyFont="1" applyFill="1" applyBorder="1" applyAlignment="1">
      <alignment vertical="center" wrapText="1"/>
    </xf>
    <xf numFmtId="0" fontId="40" fillId="0" borderId="4" xfId="0" applyNumberFormat="1" applyFont="1" applyBorder="1" applyAlignment="1">
      <alignment horizontal="center" vertical="center" wrapText="1"/>
    </xf>
    <xf numFmtId="0" fontId="40" fillId="0" borderId="18" xfId="0" applyNumberFormat="1" applyFont="1" applyBorder="1" applyAlignment="1">
      <alignment horizontal="left" vertical="center" wrapText="1"/>
    </xf>
    <xf numFmtId="0" fontId="40" fillId="0" borderId="4" xfId="0" applyNumberFormat="1" applyFont="1" applyBorder="1" applyAlignment="1">
      <alignment horizontal="left" vertical="center" wrapText="1"/>
    </xf>
    <xf numFmtId="0" fontId="39" fillId="0" borderId="0" xfId="0" applyNumberFormat="1" applyFont="1" applyBorder="1" applyAlignment="1">
      <alignment vertical="center"/>
    </xf>
    <xf numFmtId="0" fontId="39" fillId="0" borderId="0" xfId="0" applyNumberFormat="1" applyFont="1" applyBorder="1" applyAlignment="1">
      <alignment horizontal="left" vertical="center"/>
    </xf>
    <xf numFmtId="0" fontId="42" fillId="36" borderId="29" xfId="0" applyNumberFormat="1" applyFont="1" applyFill="1" applyBorder="1" applyAlignment="1">
      <alignment horizontal="center" vertical="center" wrapText="1"/>
    </xf>
    <xf numFmtId="0" fontId="40" fillId="0" borderId="30" xfId="0" applyNumberFormat="1" applyFont="1" applyBorder="1" applyAlignment="1">
      <alignment horizontal="left" vertical="center" wrapText="1"/>
    </xf>
    <xf numFmtId="0" fontId="40" fillId="0" borderId="31" xfId="0" applyNumberFormat="1" applyFont="1" applyBorder="1" applyAlignment="1">
      <alignment horizontal="left" vertical="center" wrapText="1"/>
    </xf>
    <xf numFmtId="0" fontId="40" fillId="0" borderId="21" xfId="0" applyNumberFormat="1" applyFont="1" applyBorder="1" applyAlignment="1">
      <alignment horizontal="left" vertical="center" wrapText="1"/>
    </xf>
    <xf numFmtId="0" fontId="40" fillId="0" borderId="32" xfId="0" applyNumberFormat="1" applyFont="1" applyBorder="1" applyAlignment="1">
      <alignment horizontal="left" vertical="center" wrapText="1"/>
    </xf>
    <xf numFmtId="0" fontId="39" fillId="0" borderId="0" xfId="0" applyNumberFormat="1" applyFont="1" applyFill="1" applyAlignment="1">
      <alignment vertical="center"/>
    </xf>
    <xf numFmtId="0" fontId="43" fillId="0" borderId="0" xfId="0" applyNumberFormat="1" applyFont="1" applyFill="1" applyAlignment="1">
      <alignment vertical="center" wrapText="1"/>
    </xf>
    <xf numFmtId="0" fontId="37" fillId="0" borderId="0" xfId="0" applyNumberFormat="1" applyFont="1" applyFill="1" applyAlignment="1">
      <alignment horizontal="center" vertical="center"/>
    </xf>
    <xf numFmtId="0" fontId="38" fillId="0" borderId="4" xfId="0" applyNumberFormat="1" applyFont="1" applyFill="1" applyBorder="1" applyAlignment="1">
      <alignment vertical="center"/>
    </xf>
    <xf numFmtId="189" fontId="38" fillId="0" borderId="4" xfId="0" applyNumberFormat="1" applyFont="1" applyFill="1" applyBorder="1" applyAlignment="1">
      <alignment vertical="center"/>
    </xf>
    <xf numFmtId="0" fontId="40" fillId="0" borderId="4" xfId="0" applyNumberFormat="1" applyFont="1" applyFill="1" applyBorder="1" applyAlignment="1" applyProtection="1">
      <alignment horizontal="left" vertical="center" wrapText="1"/>
      <protection/>
    </xf>
    <xf numFmtId="0" fontId="42" fillId="0" borderId="4" xfId="0" applyNumberFormat="1" applyFont="1" applyFill="1" applyBorder="1" applyAlignment="1" applyProtection="1">
      <alignment horizontal="center" vertical="center" wrapText="1"/>
      <protection/>
    </xf>
    <xf numFmtId="0" fontId="40" fillId="0" borderId="26" xfId="0" applyNumberFormat="1" applyFont="1" applyBorder="1" applyAlignment="1">
      <alignment horizontal="justify" vertical="center" wrapText="1"/>
    </xf>
    <xf numFmtId="0" fontId="0" fillId="0" borderId="0" xfId="0" applyNumberFormat="1" applyAlignment="1">
      <alignment vertical="center"/>
    </xf>
    <xf numFmtId="0" fontId="40" fillId="0" borderId="4" xfId="0" applyNumberFormat="1" applyFont="1" applyBorder="1" applyAlignment="1">
      <alignment horizontal="center" vertical="center" wrapText="1"/>
    </xf>
    <xf numFmtId="0" fontId="40" fillId="0" borderId="19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4" xfId="0" applyNumberFormat="1" applyFont="1" applyFill="1" applyBorder="1" applyAlignment="1" applyProtection="1">
      <alignment horizontal="center" vertical="center" wrapText="1"/>
      <protection/>
    </xf>
    <xf numFmtId="0" fontId="40" fillId="7" borderId="4" xfId="0" applyNumberFormat="1" applyFont="1" applyFill="1" applyBorder="1" applyAlignment="1">
      <alignment horizontal="center" vertical="center" wrapText="1"/>
    </xf>
    <xf numFmtId="190" fontId="38" fillId="0" borderId="4" xfId="0" applyNumberFormat="1" applyFont="1" applyFill="1" applyBorder="1" applyAlignment="1" applyProtection="1">
      <alignment vertical="center"/>
      <protection/>
    </xf>
    <xf numFmtId="190" fontId="37" fillId="0" borderId="0" xfId="0" applyNumberFormat="1" applyFont="1" applyFill="1" applyBorder="1" applyAlignment="1" applyProtection="1">
      <alignment vertical="center"/>
      <protection/>
    </xf>
    <xf numFmtId="190" fontId="40" fillId="0" borderId="0" xfId="0" applyNumberFormat="1" applyFont="1" applyFill="1" applyBorder="1" applyAlignment="1" applyProtection="1">
      <alignment vertical="center"/>
      <protection/>
    </xf>
    <xf numFmtId="0" fontId="40" fillId="0" borderId="18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 vertical="center" wrapText="1"/>
    </xf>
    <xf numFmtId="0" fontId="46" fillId="7" borderId="4" xfId="0" applyNumberFormat="1" applyFont="1" applyFill="1" applyBorder="1" applyAlignment="1">
      <alignment horizontal="center" vertical="center" wrapText="1"/>
    </xf>
    <xf numFmtId="0" fontId="0" fillId="7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38" fillId="0" borderId="0" xfId="0" applyNumberFormat="1" applyFont="1" applyAlignment="1">
      <alignment horizontal="left" vertical="center"/>
    </xf>
    <xf numFmtId="0" fontId="40" fillId="0" borderId="16" xfId="0" applyNumberFormat="1" applyFont="1" applyBorder="1" applyAlignment="1">
      <alignment horizontal="center" vertical="center" wrapText="1"/>
    </xf>
    <xf numFmtId="0" fontId="42" fillId="0" borderId="25" xfId="0" applyNumberFormat="1" applyFont="1" applyBorder="1" applyAlignment="1">
      <alignment horizontal="center" vertical="center" wrapText="1"/>
    </xf>
    <xf numFmtId="0" fontId="42" fillId="0" borderId="33" xfId="0" applyNumberFormat="1" applyFont="1" applyBorder="1" applyAlignment="1">
      <alignment horizontal="center" vertical="center" wrapText="1"/>
    </xf>
    <xf numFmtId="0" fontId="54" fillId="0" borderId="4" xfId="0" applyNumberFormat="1" applyFont="1" applyBorder="1" applyAlignment="1">
      <alignment horizontal="center" vertical="center" wrapText="1"/>
    </xf>
    <xf numFmtId="0" fontId="40" fillId="0" borderId="18" xfId="0" applyNumberFormat="1" applyFont="1" applyFill="1" applyBorder="1" applyAlignment="1">
      <alignment horizontal="left" vertical="center" wrapText="1"/>
    </xf>
    <xf numFmtId="0" fontId="40" fillId="0" borderId="21" xfId="0" applyNumberFormat="1" applyFont="1" applyFill="1" applyBorder="1" applyAlignment="1">
      <alignment horizontal="left" vertical="center" wrapText="1"/>
    </xf>
    <xf numFmtId="0" fontId="40" fillId="0" borderId="20" xfId="0" applyNumberFormat="1" applyFont="1" applyFill="1" applyBorder="1" applyAlignment="1">
      <alignment horizontal="left" vertical="center" wrapText="1"/>
    </xf>
    <xf numFmtId="0" fontId="40" fillId="0" borderId="25" xfId="0" applyNumberFormat="1" applyFont="1" applyBorder="1" applyAlignment="1">
      <alignment horizontal="left" vertical="center" wrapText="1"/>
    </xf>
    <xf numFmtId="0" fontId="40" fillId="0" borderId="16" xfId="0" applyNumberFormat="1" applyFont="1" applyBorder="1" applyAlignment="1">
      <alignment horizontal="left" vertical="center" wrapText="1"/>
    </xf>
    <xf numFmtId="0" fontId="48" fillId="7" borderId="25" xfId="0" applyNumberFormat="1" applyFont="1" applyFill="1" applyBorder="1" applyAlignment="1">
      <alignment horizontal="center" vertical="center" wrapText="1"/>
    </xf>
    <xf numFmtId="0" fontId="48" fillId="7" borderId="33" xfId="0" applyNumberFormat="1" applyFont="1" applyFill="1" applyBorder="1" applyAlignment="1">
      <alignment horizontal="center" vertical="center" wrapText="1"/>
    </xf>
    <xf numFmtId="0" fontId="48" fillId="7" borderId="16" xfId="0" applyNumberFormat="1" applyFont="1" applyFill="1" applyBorder="1" applyAlignment="1">
      <alignment horizontal="center" vertical="center" wrapText="1"/>
    </xf>
    <xf numFmtId="0" fontId="40" fillId="0" borderId="25" xfId="0" applyNumberFormat="1" applyFont="1" applyFill="1" applyBorder="1" applyAlignment="1">
      <alignment horizontal="center" vertical="center"/>
    </xf>
    <xf numFmtId="0" fontId="40" fillId="0" borderId="16" xfId="0" applyNumberFormat="1" applyFont="1" applyFill="1" applyBorder="1" applyAlignment="1">
      <alignment horizontal="center" vertical="center"/>
    </xf>
    <xf numFmtId="0" fontId="42" fillId="0" borderId="16" xfId="0" applyNumberFormat="1" applyFont="1" applyBorder="1" applyAlignment="1">
      <alignment horizontal="center" vertical="center" wrapText="1"/>
    </xf>
    <xf numFmtId="0" fontId="40" fillId="0" borderId="33" xfId="0" applyNumberFormat="1" applyFont="1" applyFill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left" vertical="center" wrapText="1"/>
    </xf>
    <xf numFmtId="0" fontId="42" fillId="36" borderId="18" xfId="0" applyNumberFormat="1" applyFont="1" applyFill="1" applyBorder="1" applyAlignment="1">
      <alignment horizontal="center" vertical="center" wrapText="1"/>
    </xf>
    <xf numFmtId="0" fontId="42" fillId="36" borderId="19" xfId="0" applyNumberFormat="1" applyFont="1" applyFill="1" applyBorder="1" applyAlignment="1">
      <alignment horizontal="center" vertical="center" wrapText="1"/>
    </xf>
    <xf numFmtId="0" fontId="40" fillId="0" borderId="25" xfId="0" applyNumberFormat="1" applyFont="1" applyFill="1" applyBorder="1" applyAlignment="1">
      <alignment horizontal="left" vertical="center" wrapText="1"/>
    </xf>
    <xf numFmtId="0" fontId="40" fillId="0" borderId="33" xfId="0" applyNumberFormat="1" applyFont="1" applyFill="1" applyBorder="1" applyAlignment="1">
      <alignment horizontal="left" vertical="center" wrapText="1"/>
    </xf>
    <xf numFmtId="0" fontId="40" fillId="0" borderId="16" xfId="0" applyNumberFormat="1" applyFont="1" applyFill="1" applyBorder="1" applyAlignment="1">
      <alignment horizontal="left" vertical="center" wrapText="1"/>
    </xf>
    <xf numFmtId="0" fontId="40" fillId="7" borderId="25" xfId="0" applyNumberFormat="1" applyFont="1" applyFill="1" applyBorder="1" applyAlignment="1">
      <alignment horizontal="center" vertical="center" wrapText="1"/>
    </xf>
    <xf numFmtId="0" fontId="42" fillId="0" borderId="25" xfId="0" applyNumberFormat="1" applyFont="1" applyFill="1" applyBorder="1" applyAlignment="1" applyProtection="1">
      <alignment horizontal="center" vertical="center" wrapText="1"/>
      <protection/>
    </xf>
    <xf numFmtId="0" fontId="42" fillId="0" borderId="33" xfId="0" applyNumberFormat="1" applyFont="1" applyFill="1" applyBorder="1" applyAlignment="1" applyProtection="1">
      <alignment horizontal="center" vertical="center" wrapText="1"/>
      <protection/>
    </xf>
    <xf numFmtId="0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40" fillId="0" borderId="33" xfId="0" applyNumberFormat="1" applyFont="1" applyBorder="1" applyAlignment="1">
      <alignment horizontal="left" vertical="center" wrapText="1"/>
    </xf>
    <xf numFmtId="0" fontId="38" fillId="0" borderId="0" xfId="0" applyNumberFormat="1" applyFont="1" applyAlignment="1">
      <alignment horizontal="right" vertical="center"/>
    </xf>
    <xf numFmtId="0" fontId="38" fillId="0" borderId="0" xfId="0" applyNumberFormat="1" applyFont="1" applyAlignment="1">
      <alignment horizontal="left" vertical="center" shrinkToFit="1"/>
    </xf>
    <xf numFmtId="0" fontId="40" fillId="0" borderId="4" xfId="0" applyNumberFormat="1" applyFont="1" applyFill="1" applyBorder="1" applyAlignment="1">
      <alignment horizontal="center" vertical="center" wrapText="1"/>
    </xf>
    <xf numFmtId="0" fontId="42" fillId="0" borderId="4" xfId="0" applyNumberFormat="1" applyFont="1" applyBorder="1" applyAlignment="1">
      <alignment vertical="center" wrapText="1"/>
    </xf>
    <xf numFmtId="0" fontId="42" fillId="35" borderId="4" xfId="0" applyNumberFormat="1" applyFont="1" applyFill="1" applyBorder="1" applyAlignment="1">
      <alignment horizontal="center" vertical="center" shrinkToFit="1"/>
    </xf>
    <xf numFmtId="0" fontId="42" fillId="35" borderId="4" xfId="0" applyNumberFormat="1" applyFont="1" applyFill="1" applyBorder="1" applyAlignment="1">
      <alignment horizontal="center" vertical="center" wrapText="1"/>
    </xf>
    <xf numFmtId="0" fontId="42" fillId="0" borderId="4" xfId="0" applyNumberFormat="1" applyFont="1" applyFill="1" applyBorder="1" applyAlignment="1">
      <alignment horizontal="center" vertical="center" wrapText="1"/>
    </xf>
    <xf numFmtId="0" fontId="40" fillId="0" borderId="3" xfId="0" applyNumberFormat="1" applyFont="1" applyFill="1" applyBorder="1" applyAlignment="1">
      <alignment horizontal="center" vertical="center" wrapText="1"/>
    </xf>
    <xf numFmtId="0" fontId="40" fillId="0" borderId="29" xfId="0" applyNumberFormat="1" applyFont="1" applyFill="1" applyBorder="1" applyAlignment="1">
      <alignment horizontal="center" vertical="center" wrapText="1"/>
    </xf>
    <xf numFmtId="0" fontId="55" fillId="0" borderId="0" xfId="0" applyNumberFormat="1" applyFont="1" applyBorder="1" applyAlignment="1">
      <alignment horizontal="center" vertical="center"/>
    </xf>
    <xf numFmtId="0" fontId="42" fillId="35" borderId="26" xfId="0" applyNumberFormat="1" applyFont="1" applyFill="1" applyBorder="1" applyAlignment="1">
      <alignment horizontal="center" vertical="center" shrinkToFit="1"/>
    </xf>
    <xf numFmtId="0" fontId="42" fillId="35" borderId="3" xfId="0" applyNumberFormat="1" applyFont="1" applyFill="1" applyBorder="1" applyAlignment="1">
      <alignment horizontal="center" vertical="center" shrinkToFit="1"/>
    </xf>
    <xf numFmtId="0" fontId="42" fillId="35" borderId="29" xfId="0" applyNumberFormat="1" applyFont="1" applyFill="1" applyBorder="1" applyAlignment="1">
      <alignment horizontal="center" vertical="center" shrinkToFit="1"/>
    </xf>
    <xf numFmtId="0" fontId="38" fillId="0" borderId="0" xfId="0" applyNumberFormat="1" applyFont="1" applyFill="1" applyAlignment="1">
      <alignment horizontal="left" vertical="center" shrinkToFit="1"/>
    </xf>
    <xf numFmtId="0" fontId="42" fillId="35" borderId="34" xfId="0" applyNumberFormat="1" applyFont="1" applyFill="1" applyBorder="1" applyAlignment="1">
      <alignment horizontal="center" vertical="center" wrapText="1"/>
    </xf>
    <xf numFmtId="0" fontId="42" fillId="35" borderId="35" xfId="0" applyNumberFormat="1" applyFont="1" applyFill="1" applyBorder="1" applyAlignment="1">
      <alignment horizontal="center" vertical="center" wrapText="1"/>
    </xf>
    <xf numFmtId="0" fontId="42" fillId="35" borderId="36" xfId="0" applyNumberFormat="1" applyFont="1" applyFill="1" applyBorder="1" applyAlignment="1">
      <alignment horizontal="center" vertical="center" wrapText="1"/>
    </xf>
    <xf numFmtId="0" fontId="42" fillId="35" borderId="37" xfId="0" applyNumberFormat="1" applyFont="1" applyFill="1" applyBorder="1" applyAlignment="1">
      <alignment horizontal="center" vertical="center" wrapText="1"/>
    </xf>
    <xf numFmtId="0" fontId="42" fillId="35" borderId="38" xfId="0" applyNumberFormat="1" applyFont="1" applyFill="1" applyBorder="1" applyAlignment="1">
      <alignment horizontal="center" vertical="center" wrapText="1"/>
    </xf>
    <xf numFmtId="0" fontId="42" fillId="35" borderId="39" xfId="0" applyNumberFormat="1" applyFont="1" applyFill="1" applyBorder="1" applyAlignment="1">
      <alignment horizontal="center" vertical="center" wrapText="1"/>
    </xf>
    <xf numFmtId="0" fontId="40" fillId="0" borderId="40" xfId="0" applyNumberFormat="1" applyFont="1" applyFill="1" applyBorder="1" applyAlignment="1">
      <alignment horizontal="center" vertical="center" wrapText="1"/>
    </xf>
    <xf numFmtId="0" fontId="40" fillId="0" borderId="41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Alignment="1">
      <alignment vertical="center" shrinkToFit="1"/>
    </xf>
    <xf numFmtId="0" fontId="42" fillId="35" borderId="42" xfId="0" applyNumberFormat="1" applyFont="1" applyFill="1" applyBorder="1" applyAlignment="1">
      <alignment horizontal="center" vertical="center" wrapText="1"/>
    </xf>
    <xf numFmtId="0" fontId="42" fillId="35" borderId="43" xfId="0" applyNumberFormat="1" applyFont="1" applyFill="1" applyBorder="1" applyAlignment="1">
      <alignment horizontal="center" vertical="center" wrapText="1"/>
    </xf>
    <xf numFmtId="0" fontId="42" fillId="0" borderId="26" xfId="0" applyNumberFormat="1" applyFont="1" applyFill="1" applyBorder="1" applyAlignment="1">
      <alignment horizontal="center" vertical="center" wrapText="1"/>
    </xf>
    <xf numFmtId="0" fontId="42" fillId="0" borderId="3" xfId="0" applyNumberFormat="1" applyFont="1" applyFill="1" applyBorder="1" applyAlignment="1">
      <alignment horizontal="center" vertical="center" wrapText="1"/>
    </xf>
    <xf numFmtId="0" fontId="42" fillId="0" borderId="29" xfId="0" applyNumberFormat="1" applyFont="1" applyFill="1" applyBorder="1" applyAlignment="1">
      <alignment horizontal="center" vertical="center" wrapText="1"/>
    </xf>
    <xf numFmtId="0" fontId="42" fillId="35" borderId="35" xfId="0" applyNumberFormat="1" applyFont="1" applyFill="1" applyBorder="1" applyAlignment="1">
      <alignment horizontal="center" vertical="center"/>
    </xf>
    <xf numFmtId="0" fontId="42" fillId="35" borderId="36" xfId="0" applyNumberFormat="1" applyFont="1" applyFill="1" applyBorder="1" applyAlignment="1">
      <alignment horizontal="center" vertical="center"/>
    </xf>
    <xf numFmtId="0" fontId="42" fillId="35" borderId="37" xfId="0" applyNumberFormat="1" applyFont="1" applyFill="1" applyBorder="1" applyAlignment="1">
      <alignment horizontal="center" vertical="center"/>
    </xf>
    <xf numFmtId="0" fontId="42" fillId="35" borderId="38" xfId="0" applyNumberFormat="1" applyFont="1" applyFill="1" applyBorder="1" applyAlignment="1">
      <alignment horizontal="center" vertical="center"/>
    </xf>
    <xf numFmtId="0" fontId="42" fillId="35" borderId="39" xfId="0" applyNumberFormat="1" applyFont="1" applyFill="1" applyBorder="1" applyAlignment="1">
      <alignment horizontal="center" vertical="center"/>
    </xf>
    <xf numFmtId="0" fontId="56" fillId="35" borderId="4" xfId="0" applyNumberFormat="1" applyFont="1" applyFill="1" applyBorder="1" applyAlignment="1">
      <alignment vertical="center" wrapText="1"/>
    </xf>
    <xf numFmtId="0" fontId="38" fillId="0" borderId="0" xfId="0" applyNumberFormat="1" applyFont="1" applyAlignment="1">
      <alignment vertical="center" shrinkToFit="1"/>
    </xf>
    <xf numFmtId="0" fontId="56" fillId="0" borderId="4" xfId="0" applyNumberFormat="1" applyFont="1" applyBorder="1" applyAlignment="1">
      <alignment vertical="center" shrinkToFit="1"/>
    </xf>
    <xf numFmtId="0" fontId="40" fillId="0" borderId="4" xfId="0" applyNumberFormat="1" applyFont="1" applyFill="1" applyBorder="1" applyAlignment="1">
      <alignment horizontal="center" vertical="center" shrinkToFit="1"/>
    </xf>
    <xf numFmtId="0" fontId="57" fillId="0" borderId="0" xfId="0" applyNumberFormat="1" applyFont="1" applyAlignment="1">
      <alignment horizontal="center" vertical="center"/>
    </xf>
    <xf numFmtId="0" fontId="37" fillId="0" borderId="0" xfId="0" applyNumberFormat="1" applyFont="1" applyFill="1" applyAlignment="1">
      <alignment horizontal="right" vertical="center"/>
    </xf>
    <xf numFmtId="0" fontId="38" fillId="0" borderId="0" xfId="0" applyNumberFormat="1" applyFont="1" applyBorder="1" applyAlignment="1">
      <alignment horizontal="left" vertical="center"/>
    </xf>
    <xf numFmtId="0" fontId="42" fillId="35" borderId="20" xfId="0" applyNumberFormat="1" applyFont="1" applyFill="1" applyBorder="1" applyAlignment="1">
      <alignment horizontal="center" vertical="center" wrapText="1"/>
    </xf>
    <xf numFmtId="0" fontId="42" fillId="35" borderId="44" xfId="0" applyNumberFormat="1" applyFont="1" applyFill="1" applyBorder="1" applyAlignment="1">
      <alignment horizontal="center" vertical="center" wrapText="1"/>
    </xf>
    <xf numFmtId="0" fontId="42" fillId="35" borderId="18" xfId="0" applyNumberFormat="1" applyFont="1" applyFill="1" applyBorder="1" applyAlignment="1">
      <alignment horizontal="center" vertical="center" wrapText="1"/>
    </xf>
    <xf numFmtId="0" fontId="42" fillId="35" borderId="45" xfId="0" applyNumberFormat="1" applyFont="1" applyFill="1" applyBorder="1" applyAlignment="1">
      <alignment horizontal="center" vertical="center" wrapText="1"/>
    </xf>
    <xf numFmtId="0" fontId="42" fillId="35" borderId="46" xfId="0" applyNumberFormat="1" applyFont="1" applyFill="1" applyBorder="1" applyAlignment="1">
      <alignment horizontal="center" vertical="center" wrapText="1"/>
    </xf>
    <xf numFmtId="0" fontId="42" fillId="35" borderId="47" xfId="0" applyNumberFormat="1" applyFont="1" applyFill="1" applyBorder="1" applyAlignment="1">
      <alignment horizontal="center" vertical="center" wrapText="1"/>
    </xf>
    <xf numFmtId="0" fontId="42" fillId="35" borderId="48" xfId="0" applyNumberFormat="1" applyFont="1" applyFill="1" applyBorder="1" applyAlignment="1">
      <alignment horizontal="center" vertical="center" wrapText="1"/>
    </xf>
    <xf numFmtId="0" fontId="42" fillId="35" borderId="49" xfId="0" applyNumberFormat="1" applyFont="1" applyFill="1" applyBorder="1" applyAlignment="1">
      <alignment horizontal="center" vertical="center" wrapText="1"/>
    </xf>
    <xf numFmtId="0" fontId="42" fillId="35" borderId="50" xfId="0" applyNumberFormat="1" applyFont="1" applyFill="1" applyBorder="1" applyAlignment="1">
      <alignment horizontal="center" vertical="center" wrapText="1"/>
    </xf>
    <xf numFmtId="0" fontId="42" fillId="35" borderId="51" xfId="0" applyNumberFormat="1" applyFont="1" applyFill="1" applyBorder="1" applyAlignment="1">
      <alignment horizontal="center" vertical="center" wrapText="1"/>
    </xf>
    <xf numFmtId="0" fontId="42" fillId="35" borderId="52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left" vertical="center"/>
    </xf>
    <xf numFmtId="0" fontId="40" fillId="0" borderId="26" xfId="0" applyNumberFormat="1" applyFont="1" applyFill="1" applyBorder="1" applyAlignment="1">
      <alignment horizontal="center" vertical="center" wrapText="1"/>
    </xf>
    <xf numFmtId="0" fontId="37" fillId="0" borderId="22" xfId="0" applyNumberFormat="1" applyFont="1" applyBorder="1" applyAlignment="1">
      <alignment horizontal="center" vertical="center"/>
    </xf>
    <xf numFmtId="0" fontId="42" fillId="35" borderId="4" xfId="0" applyNumberFormat="1" applyFont="1" applyFill="1" applyBorder="1" applyAlignment="1">
      <alignment vertical="center" wrapText="1"/>
    </xf>
    <xf numFmtId="0" fontId="0" fillId="0" borderId="53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164" fontId="38" fillId="0" borderId="0" xfId="0" applyNumberFormat="1" applyFont="1" applyFill="1" applyAlignment="1">
      <alignment horizontal="left" vertical="center"/>
    </xf>
    <xf numFmtId="0" fontId="0" fillId="0" borderId="26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40" fillId="0" borderId="40" xfId="0" applyNumberFormat="1" applyFont="1" applyFill="1" applyBorder="1" applyAlignment="1" applyProtection="1">
      <alignment horizontal="center" vertical="center" wrapText="1"/>
      <protection/>
    </xf>
    <xf numFmtId="0" fontId="40" fillId="0" borderId="41" xfId="0" applyNumberFormat="1" applyFont="1" applyFill="1" applyBorder="1" applyAlignment="1" applyProtection="1">
      <alignment horizontal="center" vertical="center" wrapText="1"/>
      <protection/>
    </xf>
    <xf numFmtId="0" fontId="42" fillId="36" borderId="26" xfId="0" applyNumberFormat="1" applyFont="1" applyFill="1" applyBorder="1" applyAlignment="1">
      <alignment horizontal="center" vertical="center" wrapText="1"/>
    </xf>
    <xf numFmtId="0" fontId="0" fillId="0" borderId="29" xfId="0" applyNumberFormat="1" applyBorder="1" applyAlignment="1">
      <alignment vertical="center"/>
    </xf>
    <xf numFmtId="0" fontId="42" fillId="0" borderId="4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39" fillId="0" borderId="0" xfId="0" applyNumberFormat="1" applyFont="1" applyAlignment="1">
      <alignment horizontal="left" vertical="center"/>
    </xf>
    <xf numFmtId="0" fontId="42" fillId="35" borderId="4" xfId="0" applyNumberFormat="1" applyFont="1" applyFill="1" applyBorder="1" applyAlignment="1">
      <alignment horizontal="left" vertical="center" wrapText="1"/>
    </xf>
    <xf numFmtId="0" fontId="42" fillId="35" borderId="19" xfId="0" applyNumberFormat="1" applyFont="1" applyFill="1" applyBorder="1" applyAlignment="1">
      <alignment horizontal="center" vertical="center" wrapText="1"/>
    </xf>
    <xf numFmtId="0" fontId="42" fillId="35" borderId="54" xfId="0" applyNumberFormat="1" applyFont="1" applyFill="1" applyBorder="1" applyAlignment="1">
      <alignment horizontal="center" vertical="center" wrapText="1"/>
    </xf>
    <xf numFmtId="0" fontId="42" fillId="35" borderId="25" xfId="0" applyNumberFormat="1" applyFont="1" applyFill="1" applyBorder="1" applyAlignment="1">
      <alignment horizontal="center" vertical="center" wrapText="1"/>
    </xf>
    <xf numFmtId="0" fontId="42" fillId="35" borderId="3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Border="1" applyAlignment="1">
      <alignment horizontal="center" vertical="center"/>
    </xf>
    <xf numFmtId="0" fontId="40" fillId="0" borderId="53" xfId="0" applyNumberFormat="1" applyFont="1" applyFill="1" applyBorder="1" applyAlignment="1">
      <alignment horizontal="center" vertical="center" wrapText="1"/>
    </xf>
    <xf numFmtId="0" fontId="40" fillId="0" borderId="40" xfId="0" applyNumberFormat="1" applyFont="1" applyBorder="1" applyAlignment="1">
      <alignment horizontal="center" vertical="center" wrapText="1"/>
    </xf>
    <xf numFmtId="0" fontId="40" fillId="0" borderId="41" xfId="0" applyNumberFormat="1" applyFont="1" applyBorder="1" applyAlignment="1">
      <alignment horizontal="center" vertical="center" wrapText="1"/>
    </xf>
    <xf numFmtId="0" fontId="56" fillId="0" borderId="26" xfId="0" applyNumberFormat="1" applyFont="1" applyBorder="1" applyAlignment="1">
      <alignment horizontal="left" vertical="center" shrinkToFit="1"/>
    </xf>
    <xf numFmtId="0" fontId="42" fillId="0" borderId="3" xfId="0" applyNumberFormat="1" applyFont="1" applyBorder="1" applyAlignment="1">
      <alignment horizontal="left" vertical="center" shrinkToFit="1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Alignment="1">
      <alignment horizontal="right" vertical="center"/>
    </xf>
    <xf numFmtId="0" fontId="38" fillId="0" borderId="22" xfId="0" applyNumberFormat="1" applyFont="1" applyBorder="1" applyAlignment="1">
      <alignment horizontal="left" vertical="center"/>
    </xf>
    <xf numFmtId="0" fontId="42" fillId="35" borderId="16" xfId="0" applyNumberFormat="1" applyFont="1" applyFill="1" applyBorder="1" applyAlignment="1">
      <alignment horizontal="center" vertical="center" wrapText="1"/>
    </xf>
    <xf numFmtId="0" fontId="42" fillId="35" borderId="26" xfId="0" applyNumberFormat="1" applyFont="1" applyFill="1" applyBorder="1" applyAlignment="1">
      <alignment horizontal="center" vertical="center" wrapText="1"/>
    </xf>
    <xf numFmtId="0" fontId="42" fillId="35" borderId="3" xfId="0" applyNumberFormat="1" applyFont="1" applyFill="1" applyBorder="1" applyAlignment="1">
      <alignment horizontal="center" vertical="center" wrapText="1"/>
    </xf>
    <xf numFmtId="0" fontId="42" fillId="35" borderId="29" xfId="0" applyNumberFormat="1" applyFont="1" applyFill="1" applyBorder="1" applyAlignment="1">
      <alignment horizontal="center" vertical="center" wrapText="1"/>
    </xf>
    <xf numFmtId="0" fontId="42" fillId="35" borderId="55" xfId="0" applyNumberFormat="1" applyFont="1" applyFill="1" applyBorder="1" applyAlignment="1">
      <alignment horizontal="center" vertical="center" wrapText="1"/>
    </xf>
    <xf numFmtId="0" fontId="42" fillId="35" borderId="56" xfId="0" applyNumberFormat="1" applyFont="1" applyFill="1" applyBorder="1" applyAlignment="1">
      <alignment horizontal="center" vertical="center" wrapText="1"/>
    </xf>
    <xf numFmtId="0" fontId="38" fillId="0" borderId="19" xfId="0" applyNumberFormat="1" applyFont="1" applyFill="1" applyBorder="1" applyAlignment="1">
      <alignment horizontal="right" vertical="center"/>
    </xf>
    <xf numFmtId="164" fontId="38" fillId="0" borderId="19" xfId="0" applyNumberFormat="1" applyFont="1" applyFill="1" applyBorder="1" applyAlignment="1">
      <alignment horizontal="center" vertical="center"/>
    </xf>
    <xf numFmtId="0" fontId="56" fillId="35" borderId="26" xfId="0" applyNumberFormat="1" applyFont="1" applyFill="1" applyBorder="1" applyAlignment="1">
      <alignment horizontal="left" vertical="center" wrapText="1"/>
    </xf>
    <xf numFmtId="0" fontId="42" fillId="35" borderId="3" xfId="0" applyNumberFormat="1" applyFont="1" applyFill="1" applyBorder="1" applyAlignment="1">
      <alignment horizontal="left" vertical="center" wrapText="1"/>
    </xf>
    <xf numFmtId="0" fontId="42" fillId="0" borderId="4" xfId="0" applyNumberFormat="1" applyFont="1" applyBorder="1" applyAlignment="1">
      <alignment horizontal="left" vertical="center" wrapText="1"/>
    </xf>
    <xf numFmtId="0" fontId="42" fillId="36" borderId="3" xfId="0" applyNumberFormat="1" applyFont="1" applyFill="1" applyBorder="1" applyAlignment="1">
      <alignment horizontal="center" vertical="center" wrapText="1"/>
    </xf>
    <xf numFmtId="0" fontId="40" fillId="0" borderId="25" xfId="0" applyNumberFormat="1" applyFont="1" applyFill="1" applyBorder="1" applyAlignment="1" applyProtection="1">
      <alignment horizontal="center" vertical="center" wrapText="1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0" fillId="7" borderId="4" xfId="0" applyNumberFormat="1" applyFont="1" applyFill="1" applyBorder="1" applyAlignment="1">
      <alignment horizontal="center" vertical="center" wrapText="1"/>
    </xf>
    <xf numFmtId="0" fontId="40" fillId="0" borderId="30" xfId="0" applyNumberFormat="1" applyFont="1" applyBorder="1" applyAlignment="1">
      <alignment horizontal="center" vertical="center" wrapText="1"/>
    </xf>
    <xf numFmtId="0" fontId="40" fillId="0" borderId="31" xfId="0" applyNumberFormat="1" applyFont="1" applyBorder="1" applyAlignment="1">
      <alignment horizontal="center" vertical="center" wrapText="1"/>
    </xf>
    <xf numFmtId="0" fontId="40" fillId="0" borderId="32" xfId="0" applyNumberFormat="1" applyFont="1" applyBorder="1" applyAlignment="1">
      <alignment horizontal="center" vertical="center" wrapText="1"/>
    </xf>
    <xf numFmtId="0" fontId="40" fillId="0" borderId="18" xfId="0" applyNumberFormat="1" applyFont="1" applyBorder="1" applyAlignment="1">
      <alignment horizontal="left" vertical="center" wrapText="1"/>
    </xf>
    <xf numFmtId="0" fontId="40" fillId="0" borderId="20" xfId="0" applyNumberFormat="1" applyFont="1" applyBorder="1" applyAlignment="1">
      <alignment horizontal="left" vertical="center" wrapText="1"/>
    </xf>
    <xf numFmtId="0" fontId="40" fillId="0" borderId="21" xfId="0" applyNumberFormat="1" applyFont="1" applyBorder="1" applyAlignment="1">
      <alignment horizontal="left" vertical="center" wrapText="1"/>
    </xf>
    <xf numFmtId="0" fontId="39" fillId="0" borderId="0" xfId="0" applyNumberFormat="1" applyFont="1" applyAlignment="1">
      <alignment horizontal="center" vertical="center"/>
    </xf>
    <xf numFmtId="0" fontId="42" fillId="36" borderId="30" xfId="0" applyNumberFormat="1" applyFont="1" applyFill="1" applyBorder="1" applyAlignment="1">
      <alignment horizontal="center" vertical="center" wrapText="1"/>
    </xf>
    <xf numFmtId="0" fontId="40" fillId="0" borderId="25" xfId="0" applyNumberFormat="1" applyFont="1" applyBorder="1" applyAlignment="1">
      <alignment horizontal="center" vertical="center" wrapText="1"/>
    </xf>
    <xf numFmtId="0" fontId="40" fillId="0" borderId="33" xfId="0" applyNumberFormat="1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 wrapText="1"/>
    </xf>
    <xf numFmtId="0" fontId="40" fillId="0" borderId="0" xfId="0" applyNumberFormat="1" applyFont="1" applyBorder="1" applyAlignment="1">
      <alignment horizontal="left" vertical="center" wrapText="1"/>
    </xf>
    <xf numFmtId="0" fontId="40" fillId="0" borderId="31" xfId="0" applyNumberFormat="1" applyFont="1" applyBorder="1" applyAlignment="1">
      <alignment horizontal="left" vertical="center" wrapText="1"/>
    </xf>
    <xf numFmtId="0" fontId="40" fillId="0" borderId="30" xfId="0" applyNumberFormat="1" applyFont="1" applyFill="1" applyBorder="1" applyAlignment="1">
      <alignment horizontal="center" vertical="center" wrapText="1"/>
    </xf>
    <xf numFmtId="0" fontId="40" fillId="0" borderId="31" xfId="0" applyNumberFormat="1" applyFont="1" applyFill="1" applyBorder="1" applyAlignment="1">
      <alignment horizontal="center" vertical="center" wrapText="1"/>
    </xf>
    <xf numFmtId="0" fontId="40" fillId="0" borderId="32" xfId="0" applyNumberFormat="1" applyFont="1" applyFill="1" applyBorder="1" applyAlignment="1">
      <alignment horizontal="center" vertical="center" wrapText="1"/>
    </xf>
    <xf numFmtId="49" fontId="40" fillId="0" borderId="30" xfId="0" applyNumberFormat="1" applyFont="1" applyFill="1" applyBorder="1" applyAlignment="1">
      <alignment horizontal="center" vertical="center" wrapText="1"/>
    </xf>
    <xf numFmtId="0" fontId="40" fillId="0" borderId="18" xfId="0" applyNumberFormat="1" applyFont="1" applyBorder="1" applyAlignment="1">
      <alignment horizontal="center" vertical="center" wrapText="1"/>
    </xf>
    <xf numFmtId="0" fontId="40" fillId="0" borderId="20" xfId="0" applyNumberFormat="1" applyFont="1" applyBorder="1" applyAlignment="1">
      <alignment horizontal="center" vertical="center" wrapText="1"/>
    </xf>
    <xf numFmtId="0" fontId="40" fillId="0" borderId="21" xfId="0" applyNumberFormat="1" applyFont="1" applyBorder="1" applyAlignment="1">
      <alignment horizontal="center" vertical="center" wrapText="1"/>
    </xf>
    <xf numFmtId="49" fontId="40" fillId="0" borderId="25" xfId="0" applyNumberFormat="1" applyFont="1" applyBorder="1" applyAlignment="1">
      <alignment horizontal="center" vertical="center" wrapText="1"/>
    </xf>
  </cellXfs>
  <cellStyles count="1367">
    <cellStyle name="Normal" xfId="0"/>
    <cellStyle name="??&amp;O?&amp;H?_x0008_??_x0007__x0001__x0001_" xfId="15"/>
    <cellStyle name="??_?.????" xfId="16"/>
    <cellStyle name="20% - 강조색1" xfId="17"/>
    <cellStyle name="20% - 강조색1 2" xfId="18"/>
    <cellStyle name="20% - 강조색1 2 2" xfId="19"/>
    <cellStyle name="20% - 강조색1 3" xfId="20"/>
    <cellStyle name="20% - 강조색1 4" xfId="21"/>
    <cellStyle name="20% - 강조색1 4 2" xfId="22"/>
    <cellStyle name="20% - 강조색1 4 2 2" xfId="23"/>
    <cellStyle name="20% - 강조색1 4 2 2 2" xfId="24"/>
    <cellStyle name="20% - 강조색1 4 2 2 2 2" xfId="25"/>
    <cellStyle name="20% - 강조색1 4 2 2 3" xfId="26"/>
    <cellStyle name="20% - 강조색1 4 2 3" xfId="27"/>
    <cellStyle name="20% - 강조색1 4 2 3 2" xfId="28"/>
    <cellStyle name="20% - 강조색1 4 2 4" xfId="29"/>
    <cellStyle name="20% - 강조색1 4 3" xfId="30"/>
    <cellStyle name="20% - 강조색1 4 3 2" xfId="31"/>
    <cellStyle name="20% - 강조색1 4 3 2 2" xfId="32"/>
    <cellStyle name="20% - 강조색1 4 3 3" xfId="33"/>
    <cellStyle name="20% - 강조색1 4 4" xfId="34"/>
    <cellStyle name="20% - 강조색1 4 4 2" xfId="35"/>
    <cellStyle name="20% - 강조색1 4 5" xfId="36"/>
    <cellStyle name="20% - 강조색1 5" xfId="37"/>
    <cellStyle name="20% - 강조색1 5 2" xfId="38"/>
    <cellStyle name="20% - 강조색1 5 2 2" xfId="39"/>
    <cellStyle name="20% - 강조색1 5 2 2 2" xfId="40"/>
    <cellStyle name="20% - 강조색1 5 2 3" xfId="41"/>
    <cellStyle name="20% - 강조색1 5 3" xfId="42"/>
    <cellStyle name="20% - 강조색1 5 3 2" xfId="43"/>
    <cellStyle name="20% - 강조색1 5 4" xfId="44"/>
    <cellStyle name="20% - 강조색1 6" xfId="45"/>
    <cellStyle name="20% - 강조색1 6 2" xfId="46"/>
    <cellStyle name="20% - 강조색1 6 2 2" xfId="47"/>
    <cellStyle name="20% - 강조색1 6 2 2 2" xfId="48"/>
    <cellStyle name="20% - 강조색1 6 2 3" xfId="49"/>
    <cellStyle name="20% - 강조색1 6 3" xfId="50"/>
    <cellStyle name="20% - 강조색1 6 3 2" xfId="51"/>
    <cellStyle name="20% - 강조색1 6 4" xfId="52"/>
    <cellStyle name="20% - 강조색1 7" xfId="53"/>
    <cellStyle name="20% - 강조색1 7 2" xfId="54"/>
    <cellStyle name="20% - 강조색1 7 2 2" xfId="55"/>
    <cellStyle name="20% - 강조색1 7 3" xfId="56"/>
    <cellStyle name="20% - 강조색1 8" xfId="57"/>
    <cellStyle name="20% - 강조색2" xfId="58"/>
    <cellStyle name="20% - 강조색2 2" xfId="59"/>
    <cellStyle name="20% - 강조색2 2 2" xfId="60"/>
    <cellStyle name="20% - 강조색2 3" xfId="61"/>
    <cellStyle name="20% - 강조색2 4" xfId="62"/>
    <cellStyle name="20% - 강조색2 4 2" xfId="63"/>
    <cellStyle name="20% - 강조색2 4 2 2" xfId="64"/>
    <cellStyle name="20% - 강조색2 4 2 2 2" xfId="65"/>
    <cellStyle name="20% - 강조색2 4 2 2 2 2" xfId="66"/>
    <cellStyle name="20% - 강조색2 4 2 2 3" xfId="67"/>
    <cellStyle name="20% - 강조색2 4 2 3" xfId="68"/>
    <cellStyle name="20% - 강조색2 4 2 3 2" xfId="69"/>
    <cellStyle name="20% - 강조색2 4 2 4" xfId="70"/>
    <cellStyle name="20% - 강조색2 4 3" xfId="71"/>
    <cellStyle name="20% - 강조색2 4 3 2" xfId="72"/>
    <cellStyle name="20% - 강조색2 4 3 2 2" xfId="73"/>
    <cellStyle name="20% - 강조색2 4 3 3" xfId="74"/>
    <cellStyle name="20% - 강조색2 4 4" xfId="75"/>
    <cellStyle name="20% - 강조색2 4 4 2" xfId="76"/>
    <cellStyle name="20% - 강조색2 4 5" xfId="77"/>
    <cellStyle name="20% - 강조색2 5" xfId="78"/>
    <cellStyle name="20% - 강조색2 5 2" xfId="79"/>
    <cellStyle name="20% - 강조색2 5 2 2" xfId="80"/>
    <cellStyle name="20% - 강조색2 5 2 2 2" xfId="81"/>
    <cellStyle name="20% - 강조색2 5 2 3" xfId="82"/>
    <cellStyle name="20% - 강조색2 5 3" xfId="83"/>
    <cellStyle name="20% - 강조색2 5 3 2" xfId="84"/>
    <cellStyle name="20% - 강조색2 5 4" xfId="85"/>
    <cellStyle name="20% - 강조색2 6" xfId="86"/>
    <cellStyle name="20% - 강조색2 6 2" xfId="87"/>
    <cellStyle name="20% - 강조색2 6 2 2" xfId="88"/>
    <cellStyle name="20% - 강조색2 6 2 2 2" xfId="89"/>
    <cellStyle name="20% - 강조색2 6 2 3" xfId="90"/>
    <cellStyle name="20% - 강조색2 6 3" xfId="91"/>
    <cellStyle name="20% - 강조색2 6 3 2" xfId="92"/>
    <cellStyle name="20% - 강조색2 6 4" xfId="93"/>
    <cellStyle name="20% - 강조색2 7" xfId="94"/>
    <cellStyle name="20% - 강조색2 7 2" xfId="95"/>
    <cellStyle name="20% - 강조색2 7 2 2" xfId="96"/>
    <cellStyle name="20% - 강조색2 7 3" xfId="97"/>
    <cellStyle name="20% - 강조색2 8" xfId="98"/>
    <cellStyle name="20% - 강조색3" xfId="99"/>
    <cellStyle name="20% - 강조색3 2" xfId="100"/>
    <cellStyle name="20% - 강조색3 2 2" xfId="101"/>
    <cellStyle name="20% - 강조색3 3" xfId="102"/>
    <cellStyle name="20% - 강조색3 4" xfId="103"/>
    <cellStyle name="20% - 강조색3 4 2" xfId="104"/>
    <cellStyle name="20% - 강조색3 4 2 2" xfId="105"/>
    <cellStyle name="20% - 강조색3 4 2 2 2" xfId="106"/>
    <cellStyle name="20% - 강조색3 4 2 2 2 2" xfId="107"/>
    <cellStyle name="20% - 강조색3 4 2 2 3" xfId="108"/>
    <cellStyle name="20% - 강조색3 4 2 3" xfId="109"/>
    <cellStyle name="20% - 강조색3 4 2 3 2" xfId="110"/>
    <cellStyle name="20% - 강조색3 4 2 4" xfId="111"/>
    <cellStyle name="20% - 강조색3 4 3" xfId="112"/>
    <cellStyle name="20% - 강조색3 4 3 2" xfId="113"/>
    <cellStyle name="20% - 강조색3 4 3 2 2" xfId="114"/>
    <cellStyle name="20% - 강조색3 4 3 3" xfId="115"/>
    <cellStyle name="20% - 강조색3 4 4" xfId="116"/>
    <cellStyle name="20% - 강조색3 4 4 2" xfId="117"/>
    <cellStyle name="20% - 강조색3 4 5" xfId="118"/>
    <cellStyle name="20% - 강조색3 5" xfId="119"/>
    <cellStyle name="20% - 강조색3 5 2" xfId="120"/>
    <cellStyle name="20% - 강조색3 5 2 2" xfId="121"/>
    <cellStyle name="20% - 강조색3 5 2 2 2" xfId="122"/>
    <cellStyle name="20% - 강조색3 5 2 3" xfId="123"/>
    <cellStyle name="20% - 강조색3 5 3" xfId="124"/>
    <cellStyle name="20% - 강조색3 5 3 2" xfId="125"/>
    <cellStyle name="20% - 강조색3 5 4" xfId="126"/>
    <cellStyle name="20% - 강조색3 6" xfId="127"/>
    <cellStyle name="20% - 강조색3 6 2" xfId="128"/>
    <cellStyle name="20% - 강조색3 6 2 2" xfId="129"/>
    <cellStyle name="20% - 강조색3 6 2 2 2" xfId="130"/>
    <cellStyle name="20% - 강조색3 6 2 3" xfId="131"/>
    <cellStyle name="20% - 강조색3 6 3" xfId="132"/>
    <cellStyle name="20% - 강조색3 6 3 2" xfId="133"/>
    <cellStyle name="20% - 강조색3 6 4" xfId="134"/>
    <cellStyle name="20% - 강조색3 7" xfId="135"/>
    <cellStyle name="20% - 강조색3 7 2" xfId="136"/>
    <cellStyle name="20% - 강조색3 7 2 2" xfId="137"/>
    <cellStyle name="20% - 강조색3 7 3" xfId="138"/>
    <cellStyle name="20% - 강조색3 8" xfId="139"/>
    <cellStyle name="20% - 강조색4" xfId="140"/>
    <cellStyle name="20% - 강조색4 2" xfId="141"/>
    <cellStyle name="20% - 강조색4 2 2" xfId="142"/>
    <cellStyle name="20% - 강조색4 3" xfId="143"/>
    <cellStyle name="20% - 강조색4 4" xfId="144"/>
    <cellStyle name="20% - 강조색4 4 2" xfId="145"/>
    <cellStyle name="20% - 강조색4 4 2 2" xfId="146"/>
    <cellStyle name="20% - 강조색4 4 2 2 2" xfId="147"/>
    <cellStyle name="20% - 강조색4 4 2 2 2 2" xfId="148"/>
    <cellStyle name="20% - 강조색4 4 2 2 3" xfId="149"/>
    <cellStyle name="20% - 강조색4 4 2 3" xfId="150"/>
    <cellStyle name="20% - 강조색4 4 2 3 2" xfId="151"/>
    <cellStyle name="20% - 강조색4 4 2 4" xfId="152"/>
    <cellStyle name="20% - 강조색4 4 3" xfId="153"/>
    <cellStyle name="20% - 강조색4 4 3 2" xfId="154"/>
    <cellStyle name="20% - 강조색4 4 3 2 2" xfId="155"/>
    <cellStyle name="20% - 강조색4 4 3 3" xfId="156"/>
    <cellStyle name="20% - 강조색4 4 4" xfId="157"/>
    <cellStyle name="20% - 강조색4 4 4 2" xfId="158"/>
    <cellStyle name="20% - 강조색4 4 5" xfId="159"/>
    <cellStyle name="20% - 강조색4 5" xfId="160"/>
    <cellStyle name="20% - 강조색4 5 2" xfId="161"/>
    <cellStyle name="20% - 강조색4 5 2 2" xfId="162"/>
    <cellStyle name="20% - 강조색4 5 2 2 2" xfId="163"/>
    <cellStyle name="20% - 강조색4 5 2 3" xfId="164"/>
    <cellStyle name="20% - 강조색4 5 3" xfId="165"/>
    <cellStyle name="20% - 강조색4 5 3 2" xfId="166"/>
    <cellStyle name="20% - 강조색4 5 4" xfId="167"/>
    <cellStyle name="20% - 강조색4 6" xfId="168"/>
    <cellStyle name="20% - 강조색4 6 2" xfId="169"/>
    <cellStyle name="20% - 강조색4 6 2 2" xfId="170"/>
    <cellStyle name="20% - 강조색4 6 2 2 2" xfId="171"/>
    <cellStyle name="20% - 강조색4 6 2 3" xfId="172"/>
    <cellStyle name="20% - 강조색4 6 3" xfId="173"/>
    <cellStyle name="20% - 강조색4 6 3 2" xfId="174"/>
    <cellStyle name="20% - 강조색4 6 4" xfId="175"/>
    <cellStyle name="20% - 강조색4 7" xfId="176"/>
    <cellStyle name="20% - 강조색4 7 2" xfId="177"/>
    <cellStyle name="20% - 강조색4 7 2 2" xfId="178"/>
    <cellStyle name="20% - 강조색4 7 3" xfId="179"/>
    <cellStyle name="20% - 강조색4 8" xfId="180"/>
    <cellStyle name="20% - 강조색5" xfId="181"/>
    <cellStyle name="20% - 강조색5 2" xfId="182"/>
    <cellStyle name="20% - 강조색5 2 2" xfId="183"/>
    <cellStyle name="20% - 강조색5 3" xfId="184"/>
    <cellStyle name="20% - 강조색5 4" xfId="185"/>
    <cellStyle name="20% - 강조색5 4 2" xfId="186"/>
    <cellStyle name="20% - 강조색5 4 2 2" xfId="187"/>
    <cellStyle name="20% - 강조색5 4 2 2 2" xfId="188"/>
    <cellStyle name="20% - 강조색5 4 2 2 2 2" xfId="189"/>
    <cellStyle name="20% - 강조색5 4 2 2 3" xfId="190"/>
    <cellStyle name="20% - 강조색5 4 2 3" xfId="191"/>
    <cellStyle name="20% - 강조색5 4 2 3 2" xfId="192"/>
    <cellStyle name="20% - 강조색5 4 2 4" xfId="193"/>
    <cellStyle name="20% - 강조색5 4 3" xfId="194"/>
    <cellStyle name="20% - 강조색5 4 3 2" xfId="195"/>
    <cellStyle name="20% - 강조색5 4 3 2 2" xfId="196"/>
    <cellStyle name="20% - 강조색5 4 3 3" xfId="197"/>
    <cellStyle name="20% - 강조색5 4 4" xfId="198"/>
    <cellStyle name="20% - 강조색5 4 4 2" xfId="199"/>
    <cellStyle name="20% - 강조색5 4 5" xfId="200"/>
    <cellStyle name="20% - 강조색5 5" xfId="201"/>
    <cellStyle name="20% - 강조색5 5 2" xfId="202"/>
    <cellStyle name="20% - 강조색5 5 2 2" xfId="203"/>
    <cellStyle name="20% - 강조색5 5 2 2 2" xfId="204"/>
    <cellStyle name="20% - 강조색5 5 2 3" xfId="205"/>
    <cellStyle name="20% - 강조색5 5 3" xfId="206"/>
    <cellStyle name="20% - 강조색5 5 3 2" xfId="207"/>
    <cellStyle name="20% - 강조색5 5 4" xfId="208"/>
    <cellStyle name="20% - 강조색5 6" xfId="209"/>
    <cellStyle name="20% - 강조색5 6 2" xfId="210"/>
    <cellStyle name="20% - 강조색5 6 2 2" xfId="211"/>
    <cellStyle name="20% - 강조색5 6 2 2 2" xfId="212"/>
    <cellStyle name="20% - 강조색5 6 2 3" xfId="213"/>
    <cellStyle name="20% - 강조색5 6 3" xfId="214"/>
    <cellStyle name="20% - 강조색5 6 3 2" xfId="215"/>
    <cellStyle name="20% - 강조색5 6 4" xfId="216"/>
    <cellStyle name="20% - 강조색5 7" xfId="217"/>
    <cellStyle name="20% - 강조색5 7 2" xfId="218"/>
    <cellStyle name="20% - 강조색5 7 2 2" xfId="219"/>
    <cellStyle name="20% - 강조색5 7 3" xfId="220"/>
    <cellStyle name="20% - 강조색5 8" xfId="221"/>
    <cellStyle name="20% - 강조색6" xfId="222"/>
    <cellStyle name="20% - 강조색6 2" xfId="223"/>
    <cellStyle name="20% - 강조색6 2 2" xfId="224"/>
    <cellStyle name="20% - 강조색6 3" xfId="225"/>
    <cellStyle name="20% - 강조색6 3 2" xfId="226"/>
    <cellStyle name="20% - 강조색6 3 2 2" xfId="227"/>
    <cellStyle name="20% - 강조색6 3 2 2 2" xfId="228"/>
    <cellStyle name="20% - 강조색6 3 2 2 2 2" xfId="229"/>
    <cellStyle name="20% - 강조색6 3 2 2 3" xfId="230"/>
    <cellStyle name="20% - 강조색6 3 2 3" xfId="231"/>
    <cellStyle name="20% - 강조색6 3 2 3 2" xfId="232"/>
    <cellStyle name="20% - 강조색6 3 2 4" xfId="233"/>
    <cellStyle name="20% - 강조색6 3 3" xfId="234"/>
    <cellStyle name="20% - 강조색6 3 3 2" xfId="235"/>
    <cellStyle name="20% - 강조색6 3 3 2 2" xfId="236"/>
    <cellStyle name="20% - 강조색6 3 3 3" xfId="237"/>
    <cellStyle name="20% - 강조색6 3 4" xfId="238"/>
    <cellStyle name="20% - 강조색6 3 4 2" xfId="239"/>
    <cellStyle name="20% - 강조색6 3 5" xfId="240"/>
    <cellStyle name="20% - 강조색6 4" xfId="241"/>
    <cellStyle name="20% - 강조색6 4 2" xfId="242"/>
    <cellStyle name="20% - 강조색6 4 2 2" xfId="243"/>
    <cellStyle name="20% - 강조색6 4 2 2 2" xfId="244"/>
    <cellStyle name="20% - 강조색6 4 2 3" xfId="245"/>
    <cellStyle name="20% - 강조색6 4 3" xfId="246"/>
    <cellStyle name="20% - 강조색6 4 3 2" xfId="247"/>
    <cellStyle name="20% - 강조색6 4 4" xfId="248"/>
    <cellStyle name="20% - 강조색6 5" xfId="249"/>
    <cellStyle name="20% - 강조색6 5 2" xfId="250"/>
    <cellStyle name="20% - 강조색6 5 2 2" xfId="251"/>
    <cellStyle name="20% - 강조색6 5 2 2 2" xfId="252"/>
    <cellStyle name="20% - 강조색6 5 2 3" xfId="253"/>
    <cellStyle name="20% - 강조색6 5 3" xfId="254"/>
    <cellStyle name="20% - 강조색6 5 3 2" xfId="255"/>
    <cellStyle name="20% - 강조색6 5 4" xfId="256"/>
    <cellStyle name="20% - 강조색6 6" xfId="257"/>
    <cellStyle name="20% - 강조색6 6 2" xfId="258"/>
    <cellStyle name="20% - 강조색6 6 2 2" xfId="259"/>
    <cellStyle name="20% - 강조색6 6 3" xfId="260"/>
    <cellStyle name="20% - 강조색6 7" xfId="261"/>
    <cellStyle name="40% - 강조색1" xfId="262"/>
    <cellStyle name="40% - 강조색1 2" xfId="263"/>
    <cellStyle name="40% - 강조색1 2 2" xfId="264"/>
    <cellStyle name="40% - 강조색1 3" xfId="265"/>
    <cellStyle name="40% - 강조색1 4" xfId="266"/>
    <cellStyle name="40% - 강조색1 4 2" xfId="267"/>
    <cellStyle name="40% - 강조색1 4 2 2" xfId="268"/>
    <cellStyle name="40% - 강조색1 4 2 2 2" xfId="269"/>
    <cellStyle name="40% - 강조색1 4 2 2 2 2" xfId="270"/>
    <cellStyle name="40% - 강조색1 4 2 2 3" xfId="271"/>
    <cellStyle name="40% - 강조색1 4 2 3" xfId="272"/>
    <cellStyle name="40% - 강조색1 4 2 3 2" xfId="273"/>
    <cellStyle name="40% - 강조색1 4 2 4" xfId="274"/>
    <cellStyle name="40% - 강조색1 4 3" xfId="275"/>
    <cellStyle name="40% - 강조색1 4 3 2" xfId="276"/>
    <cellStyle name="40% - 강조색1 4 3 2 2" xfId="277"/>
    <cellStyle name="40% - 강조색1 4 3 3" xfId="278"/>
    <cellStyle name="40% - 강조색1 4 4" xfId="279"/>
    <cellStyle name="40% - 강조색1 4 4 2" xfId="280"/>
    <cellStyle name="40% - 강조색1 4 5" xfId="281"/>
    <cellStyle name="40% - 강조색1 5" xfId="282"/>
    <cellStyle name="40% - 강조색1 5 2" xfId="283"/>
    <cellStyle name="40% - 강조색1 5 2 2" xfId="284"/>
    <cellStyle name="40% - 강조색1 5 2 2 2" xfId="285"/>
    <cellStyle name="40% - 강조색1 5 2 3" xfId="286"/>
    <cellStyle name="40% - 강조색1 5 3" xfId="287"/>
    <cellStyle name="40% - 강조색1 5 3 2" xfId="288"/>
    <cellStyle name="40% - 강조색1 5 4" xfId="289"/>
    <cellStyle name="40% - 강조색1 6" xfId="290"/>
    <cellStyle name="40% - 강조색1 6 2" xfId="291"/>
    <cellStyle name="40% - 강조색1 6 2 2" xfId="292"/>
    <cellStyle name="40% - 강조색1 6 2 2 2" xfId="293"/>
    <cellStyle name="40% - 강조색1 6 2 3" xfId="294"/>
    <cellStyle name="40% - 강조색1 6 3" xfId="295"/>
    <cellStyle name="40% - 강조색1 6 3 2" xfId="296"/>
    <cellStyle name="40% - 강조색1 6 4" xfId="297"/>
    <cellStyle name="40% - 강조색1 7" xfId="298"/>
    <cellStyle name="40% - 강조색1 7 2" xfId="299"/>
    <cellStyle name="40% - 강조색1 7 2 2" xfId="300"/>
    <cellStyle name="40% - 강조색1 7 3" xfId="301"/>
    <cellStyle name="40% - 강조색1 8" xfId="302"/>
    <cellStyle name="40% - 강조색2" xfId="303"/>
    <cellStyle name="40% - 강조색2 2" xfId="304"/>
    <cellStyle name="40% - 강조색2 2 2" xfId="305"/>
    <cellStyle name="40% - 강조색2 3" xfId="306"/>
    <cellStyle name="40% - 강조색2 4" xfId="307"/>
    <cellStyle name="40% - 강조색2 4 2" xfId="308"/>
    <cellStyle name="40% - 강조색2 4 2 2" xfId="309"/>
    <cellStyle name="40% - 강조색2 4 2 2 2" xfId="310"/>
    <cellStyle name="40% - 강조색2 4 2 2 2 2" xfId="311"/>
    <cellStyle name="40% - 강조색2 4 2 2 3" xfId="312"/>
    <cellStyle name="40% - 강조색2 4 2 3" xfId="313"/>
    <cellStyle name="40% - 강조색2 4 2 3 2" xfId="314"/>
    <cellStyle name="40% - 강조색2 4 2 4" xfId="315"/>
    <cellStyle name="40% - 강조색2 4 3" xfId="316"/>
    <cellStyle name="40% - 강조색2 4 3 2" xfId="317"/>
    <cellStyle name="40% - 강조색2 4 3 2 2" xfId="318"/>
    <cellStyle name="40% - 강조색2 4 3 3" xfId="319"/>
    <cellStyle name="40% - 강조색2 4 4" xfId="320"/>
    <cellStyle name="40% - 강조색2 4 4 2" xfId="321"/>
    <cellStyle name="40% - 강조색2 4 5" xfId="322"/>
    <cellStyle name="40% - 강조색2 5" xfId="323"/>
    <cellStyle name="40% - 강조색2 5 2" xfId="324"/>
    <cellStyle name="40% - 강조색2 5 2 2" xfId="325"/>
    <cellStyle name="40% - 강조색2 5 2 2 2" xfId="326"/>
    <cellStyle name="40% - 강조색2 5 2 3" xfId="327"/>
    <cellStyle name="40% - 강조색2 5 3" xfId="328"/>
    <cellStyle name="40% - 강조색2 5 3 2" xfId="329"/>
    <cellStyle name="40% - 강조색2 5 4" xfId="330"/>
    <cellStyle name="40% - 강조색2 6" xfId="331"/>
    <cellStyle name="40% - 강조색2 6 2" xfId="332"/>
    <cellStyle name="40% - 강조색2 6 2 2" xfId="333"/>
    <cellStyle name="40% - 강조색2 6 2 2 2" xfId="334"/>
    <cellStyle name="40% - 강조색2 6 2 3" xfId="335"/>
    <cellStyle name="40% - 강조색2 6 3" xfId="336"/>
    <cellStyle name="40% - 강조색2 6 3 2" xfId="337"/>
    <cellStyle name="40% - 강조색2 6 4" xfId="338"/>
    <cellStyle name="40% - 강조색2 7" xfId="339"/>
    <cellStyle name="40% - 강조색2 7 2" xfId="340"/>
    <cellStyle name="40% - 강조색2 7 2 2" xfId="341"/>
    <cellStyle name="40% - 강조색2 7 3" xfId="342"/>
    <cellStyle name="40% - 강조색2 8" xfId="343"/>
    <cellStyle name="40% - 강조색3" xfId="344"/>
    <cellStyle name="40% - 강조색3 2" xfId="345"/>
    <cellStyle name="40% - 강조색3 2 2" xfId="346"/>
    <cellStyle name="40% - 강조색3 3" xfId="347"/>
    <cellStyle name="40% - 강조색3 4" xfId="348"/>
    <cellStyle name="40% - 강조색3 4 2" xfId="349"/>
    <cellStyle name="40% - 강조색3 4 2 2" xfId="350"/>
    <cellStyle name="40% - 강조색3 4 2 2 2" xfId="351"/>
    <cellStyle name="40% - 강조색3 4 2 2 2 2" xfId="352"/>
    <cellStyle name="40% - 강조색3 4 2 2 3" xfId="353"/>
    <cellStyle name="40% - 강조색3 4 2 3" xfId="354"/>
    <cellStyle name="40% - 강조색3 4 2 3 2" xfId="355"/>
    <cellStyle name="40% - 강조색3 4 2 4" xfId="356"/>
    <cellStyle name="40% - 강조색3 4 3" xfId="357"/>
    <cellStyle name="40% - 강조색3 4 3 2" xfId="358"/>
    <cellStyle name="40% - 강조색3 4 3 2 2" xfId="359"/>
    <cellStyle name="40% - 강조색3 4 3 3" xfId="360"/>
    <cellStyle name="40% - 강조색3 4 4" xfId="361"/>
    <cellStyle name="40% - 강조색3 4 4 2" xfId="362"/>
    <cellStyle name="40% - 강조색3 4 5" xfId="363"/>
    <cellStyle name="40% - 강조색3 5" xfId="364"/>
    <cellStyle name="40% - 강조색3 5 2" xfId="365"/>
    <cellStyle name="40% - 강조색3 5 2 2" xfId="366"/>
    <cellStyle name="40% - 강조색3 5 2 2 2" xfId="367"/>
    <cellStyle name="40% - 강조색3 5 2 3" xfId="368"/>
    <cellStyle name="40% - 강조색3 5 3" xfId="369"/>
    <cellStyle name="40% - 강조색3 5 3 2" xfId="370"/>
    <cellStyle name="40% - 강조색3 5 4" xfId="371"/>
    <cellStyle name="40% - 강조색3 6" xfId="372"/>
    <cellStyle name="40% - 강조색3 6 2" xfId="373"/>
    <cellStyle name="40% - 강조색3 6 2 2" xfId="374"/>
    <cellStyle name="40% - 강조색3 6 2 2 2" xfId="375"/>
    <cellStyle name="40% - 강조색3 6 2 3" xfId="376"/>
    <cellStyle name="40% - 강조색3 6 3" xfId="377"/>
    <cellStyle name="40% - 강조색3 6 3 2" xfId="378"/>
    <cellStyle name="40% - 강조색3 6 4" xfId="379"/>
    <cellStyle name="40% - 강조색3 7" xfId="380"/>
    <cellStyle name="40% - 강조색3 7 2" xfId="381"/>
    <cellStyle name="40% - 강조색3 7 2 2" xfId="382"/>
    <cellStyle name="40% - 강조색3 7 3" xfId="383"/>
    <cellStyle name="40% - 강조색3 8" xfId="384"/>
    <cellStyle name="40% - 강조색4" xfId="385"/>
    <cellStyle name="40% - 강조색4 2" xfId="386"/>
    <cellStyle name="40% - 강조색4 2 2" xfId="387"/>
    <cellStyle name="40% - 강조색4 3" xfId="388"/>
    <cellStyle name="40% - 강조색4 4" xfId="389"/>
    <cellStyle name="40% - 강조색4 4 2" xfId="390"/>
    <cellStyle name="40% - 강조색4 4 2 2" xfId="391"/>
    <cellStyle name="40% - 강조색4 4 2 2 2" xfId="392"/>
    <cellStyle name="40% - 강조색4 4 2 2 2 2" xfId="393"/>
    <cellStyle name="40% - 강조색4 4 2 2 3" xfId="394"/>
    <cellStyle name="40% - 강조색4 4 2 3" xfId="395"/>
    <cellStyle name="40% - 강조색4 4 2 3 2" xfId="396"/>
    <cellStyle name="40% - 강조색4 4 2 4" xfId="397"/>
    <cellStyle name="40% - 강조색4 4 3" xfId="398"/>
    <cellStyle name="40% - 강조색4 4 3 2" xfId="399"/>
    <cellStyle name="40% - 강조색4 4 3 2 2" xfId="400"/>
    <cellStyle name="40% - 강조색4 4 3 3" xfId="401"/>
    <cellStyle name="40% - 강조색4 4 4" xfId="402"/>
    <cellStyle name="40% - 강조색4 4 4 2" xfId="403"/>
    <cellStyle name="40% - 강조색4 4 5" xfId="404"/>
    <cellStyle name="40% - 강조색4 5" xfId="405"/>
    <cellStyle name="40% - 강조색4 5 2" xfId="406"/>
    <cellStyle name="40% - 강조색4 5 2 2" xfId="407"/>
    <cellStyle name="40% - 강조색4 5 2 2 2" xfId="408"/>
    <cellStyle name="40% - 강조색4 5 2 3" xfId="409"/>
    <cellStyle name="40% - 강조색4 5 3" xfId="410"/>
    <cellStyle name="40% - 강조색4 5 3 2" xfId="411"/>
    <cellStyle name="40% - 강조색4 5 4" xfId="412"/>
    <cellStyle name="40% - 강조색4 6" xfId="413"/>
    <cellStyle name="40% - 강조색4 6 2" xfId="414"/>
    <cellStyle name="40% - 강조색4 6 2 2" xfId="415"/>
    <cellStyle name="40% - 강조색4 6 2 2 2" xfId="416"/>
    <cellStyle name="40% - 강조색4 6 2 3" xfId="417"/>
    <cellStyle name="40% - 강조색4 6 3" xfId="418"/>
    <cellStyle name="40% - 강조색4 6 3 2" xfId="419"/>
    <cellStyle name="40% - 강조색4 6 4" xfId="420"/>
    <cellStyle name="40% - 강조색4 7" xfId="421"/>
    <cellStyle name="40% - 강조색4 7 2" xfId="422"/>
    <cellStyle name="40% - 강조색4 7 2 2" xfId="423"/>
    <cellStyle name="40% - 강조색4 7 3" xfId="424"/>
    <cellStyle name="40% - 강조색4 8" xfId="425"/>
    <cellStyle name="40% - 강조색5" xfId="426"/>
    <cellStyle name="40% - 강조색5 2" xfId="427"/>
    <cellStyle name="40% - 강조색5 2 2" xfId="428"/>
    <cellStyle name="40% - 강조색5 3" xfId="429"/>
    <cellStyle name="40% - 강조색5 4" xfId="430"/>
    <cellStyle name="40% - 강조색5 4 2" xfId="431"/>
    <cellStyle name="40% - 강조색5 4 2 2" xfId="432"/>
    <cellStyle name="40% - 강조색5 4 2 2 2" xfId="433"/>
    <cellStyle name="40% - 강조색5 4 2 2 2 2" xfId="434"/>
    <cellStyle name="40% - 강조색5 4 2 2 3" xfId="435"/>
    <cellStyle name="40% - 강조색5 4 2 3" xfId="436"/>
    <cellStyle name="40% - 강조색5 4 2 3 2" xfId="437"/>
    <cellStyle name="40% - 강조색5 4 2 4" xfId="438"/>
    <cellStyle name="40% - 강조색5 4 3" xfId="439"/>
    <cellStyle name="40% - 강조색5 4 3 2" xfId="440"/>
    <cellStyle name="40% - 강조색5 4 3 2 2" xfId="441"/>
    <cellStyle name="40% - 강조색5 4 3 3" xfId="442"/>
    <cellStyle name="40% - 강조색5 4 4" xfId="443"/>
    <cellStyle name="40% - 강조색5 4 4 2" xfId="444"/>
    <cellStyle name="40% - 강조색5 4 5" xfId="445"/>
    <cellStyle name="40% - 강조색5 5" xfId="446"/>
    <cellStyle name="40% - 강조색5 5 2" xfId="447"/>
    <cellStyle name="40% - 강조색5 5 2 2" xfId="448"/>
    <cellStyle name="40% - 강조색5 5 2 2 2" xfId="449"/>
    <cellStyle name="40% - 강조색5 5 2 3" xfId="450"/>
    <cellStyle name="40% - 강조색5 5 3" xfId="451"/>
    <cellStyle name="40% - 강조색5 5 3 2" xfId="452"/>
    <cellStyle name="40% - 강조색5 5 4" xfId="453"/>
    <cellStyle name="40% - 강조색5 6" xfId="454"/>
    <cellStyle name="40% - 강조색5 6 2" xfId="455"/>
    <cellStyle name="40% - 강조색5 6 2 2" xfId="456"/>
    <cellStyle name="40% - 강조색5 6 2 2 2" xfId="457"/>
    <cellStyle name="40% - 강조색5 6 2 3" xfId="458"/>
    <cellStyle name="40% - 강조색5 6 3" xfId="459"/>
    <cellStyle name="40% - 강조색5 6 3 2" xfId="460"/>
    <cellStyle name="40% - 강조색5 6 4" xfId="461"/>
    <cellStyle name="40% - 강조색5 7" xfId="462"/>
    <cellStyle name="40% - 강조색5 7 2" xfId="463"/>
    <cellStyle name="40% - 강조색5 7 2 2" xfId="464"/>
    <cellStyle name="40% - 강조색5 7 3" xfId="465"/>
    <cellStyle name="40% - 강조색5 8" xfId="466"/>
    <cellStyle name="40% - 강조색6" xfId="467"/>
    <cellStyle name="40% - 강조색6 2" xfId="468"/>
    <cellStyle name="40% - 강조색6 2 2" xfId="469"/>
    <cellStyle name="40% - 강조색6 3" xfId="470"/>
    <cellStyle name="40% - 강조색6 4" xfId="471"/>
    <cellStyle name="40% - 강조색6 4 2" xfId="472"/>
    <cellStyle name="40% - 강조색6 4 2 2" xfId="473"/>
    <cellStyle name="40% - 강조색6 4 2 2 2" xfId="474"/>
    <cellStyle name="40% - 강조색6 4 2 2 2 2" xfId="475"/>
    <cellStyle name="40% - 강조색6 4 2 2 3" xfId="476"/>
    <cellStyle name="40% - 강조색6 4 2 3" xfId="477"/>
    <cellStyle name="40% - 강조색6 4 2 3 2" xfId="478"/>
    <cellStyle name="40% - 강조색6 4 2 4" xfId="479"/>
    <cellStyle name="40% - 강조색6 4 3" xfId="480"/>
    <cellStyle name="40% - 강조색6 4 3 2" xfId="481"/>
    <cellStyle name="40% - 강조색6 4 3 2 2" xfId="482"/>
    <cellStyle name="40% - 강조색6 4 3 3" xfId="483"/>
    <cellStyle name="40% - 강조색6 4 4" xfId="484"/>
    <cellStyle name="40% - 강조색6 4 4 2" xfId="485"/>
    <cellStyle name="40% - 강조색6 4 5" xfId="486"/>
    <cellStyle name="40% - 강조색6 5" xfId="487"/>
    <cellStyle name="40% - 강조색6 5 2" xfId="488"/>
    <cellStyle name="40% - 강조색6 5 2 2" xfId="489"/>
    <cellStyle name="40% - 강조색6 5 2 2 2" xfId="490"/>
    <cellStyle name="40% - 강조색6 5 2 3" xfId="491"/>
    <cellStyle name="40% - 강조색6 5 3" xfId="492"/>
    <cellStyle name="40% - 강조색6 5 3 2" xfId="493"/>
    <cellStyle name="40% - 강조색6 5 4" xfId="494"/>
    <cellStyle name="40% - 강조색6 6" xfId="495"/>
    <cellStyle name="40% - 강조색6 6 2" xfId="496"/>
    <cellStyle name="40% - 강조색6 6 2 2" xfId="497"/>
    <cellStyle name="40% - 강조색6 6 2 2 2" xfId="498"/>
    <cellStyle name="40% - 강조색6 6 2 3" xfId="499"/>
    <cellStyle name="40% - 강조색6 6 3" xfId="500"/>
    <cellStyle name="40% - 강조색6 6 3 2" xfId="501"/>
    <cellStyle name="40% - 강조색6 6 4" xfId="502"/>
    <cellStyle name="40% - 강조색6 7" xfId="503"/>
    <cellStyle name="40% - 강조색6 7 2" xfId="504"/>
    <cellStyle name="40% - 강조색6 7 2 2" xfId="505"/>
    <cellStyle name="40% - 강조색6 7 3" xfId="506"/>
    <cellStyle name="40% - 강조색6 8" xfId="507"/>
    <cellStyle name="60% - 강조색1" xfId="508"/>
    <cellStyle name="60% - 강조색1 2" xfId="509"/>
    <cellStyle name="60% - 강조색1 2 2" xfId="510"/>
    <cellStyle name="60% - 강조색1 3" xfId="511"/>
    <cellStyle name="60% - 강조색1 4" xfId="512"/>
    <cellStyle name="60% - 강조색2" xfId="513"/>
    <cellStyle name="60% - 강조색2 2" xfId="514"/>
    <cellStyle name="60% - 강조색2 2 2" xfId="515"/>
    <cellStyle name="60% - 강조색2 3" xfId="516"/>
    <cellStyle name="60% - 강조색2 4" xfId="517"/>
    <cellStyle name="60% - 강조색3" xfId="518"/>
    <cellStyle name="60% - 강조색3 2" xfId="519"/>
    <cellStyle name="60% - 강조색3 2 2" xfId="520"/>
    <cellStyle name="60% - 강조색3 3" xfId="521"/>
    <cellStyle name="60% - 강조색3 4" xfId="522"/>
    <cellStyle name="60% - 강조색4" xfId="523"/>
    <cellStyle name="60% - 강조색4 2" xfId="524"/>
    <cellStyle name="60% - 강조색4 2 2" xfId="525"/>
    <cellStyle name="60% - 강조색4 3" xfId="526"/>
    <cellStyle name="60% - 강조색4 4" xfId="527"/>
    <cellStyle name="60% - 강조색5" xfId="528"/>
    <cellStyle name="60% - 강조색5 2" xfId="529"/>
    <cellStyle name="60% - 강조색5 2 2" xfId="530"/>
    <cellStyle name="60% - 강조색5 3" xfId="531"/>
    <cellStyle name="60% - 강조색5 4" xfId="532"/>
    <cellStyle name="60% - 강조색6" xfId="533"/>
    <cellStyle name="60% - 강조색6 2" xfId="534"/>
    <cellStyle name="60% - 강조색6 2 2" xfId="535"/>
    <cellStyle name="60% - 강조색6 3" xfId="536"/>
    <cellStyle name="60% - 강조색6 4" xfId="537"/>
    <cellStyle name="Actual Date" xfId="538"/>
    <cellStyle name="AeE­ [0]_¼oAI¼º " xfId="539"/>
    <cellStyle name="AeE­_¼oAI¼º " xfId="540"/>
    <cellStyle name="AÞ¸¶ [0]_¼oAI¼º " xfId="541"/>
    <cellStyle name="AÞ¸¶_¼oAI¼º " xfId="542"/>
    <cellStyle name="C￥AØ_  FAB AIA¤  " xfId="543"/>
    <cellStyle name="Calc Currency (0)" xfId="544"/>
    <cellStyle name="category" xfId="545"/>
    <cellStyle name="Comma [0]_ SG&amp;A Bridge " xfId="546"/>
    <cellStyle name="comma zerodec" xfId="547"/>
    <cellStyle name="comma zerodec 2" xfId="548"/>
    <cellStyle name="Comma_ SG&amp;A Bridge " xfId="549"/>
    <cellStyle name="Copied" xfId="550"/>
    <cellStyle name="Currency [0]_ SG&amp;A Bridge " xfId="551"/>
    <cellStyle name="Currency_ SG&amp;A Bridge " xfId="552"/>
    <cellStyle name="Currency1" xfId="553"/>
    <cellStyle name="Currency1 2" xfId="554"/>
    <cellStyle name="Dezimal [0]_laroux" xfId="555"/>
    <cellStyle name="Dezimal_laroux" xfId="556"/>
    <cellStyle name="Dollar (zero dec)" xfId="557"/>
    <cellStyle name="Dollar (zero dec) 2" xfId="558"/>
    <cellStyle name="Entered" xfId="559"/>
    <cellStyle name="Grey" xfId="560"/>
    <cellStyle name="HEADER" xfId="561"/>
    <cellStyle name="Header1" xfId="562"/>
    <cellStyle name="Header1 10" xfId="563"/>
    <cellStyle name="Header1 11" xfId="564"/>
    <cellStyle name="Header1 12" xfId="565"/>
    <cellStyle name="Header1 13" xfId="566"/>
    <cellStyle name="Header1 2" xfId="567"/>
    <cellStyle name="Header1 2 10" xfId="568"/>
    <cellStyle name="Header1 2 11" xfId="569"/>
    <cellStyle name="Header1 2 2" xfId="570"/>
    <cellStyle name="Header1 2 2 2" xfId="571"/>
    <cellStyle name="Header1 2 2 2 2" xfId="572"/>
    <cellStyle name="Header1 2 2 2 3" xfId="573"/>
    <cellStyle name="Header1 2 2 2 4" xfId="574"/>
    <cellStyle name="Header1 2 2 2 5" xfId="575"/>
    <cellStyle name="Header1 2 2 2 6" xfId="576"/>
    <cellStyle name="Header1 2 2 2 7" xfId="577"/>
    <cellStyle name="Header1 2 2 2 8" xfId="578"/>
    <cellStyle name="Header1 2 2 3" xfId="579"/>
    <cellStyle name="Header1 2 2 3 2" xfId="580"/>
    <cellStyle name="Header1 2 2 3 3" xfId="581"/>
    <cellStyle name="Header1 2 2 3 4" xfId="582"/>
    <cellStyle name="Header1 2 2 3 5" xfId="583"/>
    <cellStyle name="Header1 2 2 3 6" xfId="584"/>
    <cellStyle name="Header1 2 2 3 7" xfId="585"/>
    <cellStyle name="Header1 2 2 3 8" xfId="586"/>
    <cellStyle name="Header1 2 2 4" xfId="587"/>
    <cellStyle name="Header1 2 2 5" xfId="588"/>
    <cellStyle name="Header1 2 2 6" xfId="589"/>
    <cellStyle name="Header1 2 2 7" xfId="590"/>
    <cellStyle name="Header1 2 2 8" xfId="591"/>
    <cellStyle name="Header1 2 2 9" xfId="592"/>
    <cellStyle name="Header1 2 3" xfId="593"/>
    <cellStyle name="Header1 2 3 2" xfId="594"/>
    <cellStyle name="Header1 2 3 2 2" xfId="595"/>
    <cellStyle name="Header1 2 3 2 3" xfId="596"/>
    <cellStyle name="Header1 2 3 2 4" xfId="597"/>
    <cellStyle name="Header1 2 3 2 5" xfId="598"/>
    <cellStyle name="Header1 2 3 2 6" xfId="599"/>
    <cellStyle name="Header1 2 3 2 7" xfId="600"/>
    <cellStyle name="Header1 2 3 2 8" xfId="601"/>
    <cellStyle name="Header1 2 3 3" xfId="602"/>
    <cellStyle name="Header1 2 3 3 2" xfId="603"/>
    <cellStyle name="Header1 2 3 3 3" xfId="604"/>
    <cellStyle name="Header1 2 3 3 4" xfId="605"/>
    <cellStyle name="Header1 2 3 3 5" xfId="606"/>
    <cellStyle name="Header1 2 3 3 6" xfId="607"/>
    <cellStyle name="Header1 2 3 3 7" xfId="608"/>
    <cellStyle name="Header1 2 3 3 8" xfId="609"/>
    <cellStyle name="Header1 2 3 4" xfId="610"/>
    <cellStyle name="Header1 2 3 5" xfId="611"/>
    <cellStyle name="Header1 2 3 6" xfId="612"/>
    <cellStyle name="Header1 2 3 7" xfId="613"/>
    <cellStyle name="Header1 2 3 8" xfId="614"/>
    <cellStyle name="Header1 2 3 9" xfId="615"/>
    <cellStyle name="Header1 2 4" xfId="616"/>
    <cellStyle name="Header1 2 4 2" xfId="617"/>
    <cellStyle name="Header1 2 4 3" xfId="618"/>
    <cellStyle name="Header1 2 4 4" xfId="619"/>
    <cellStyle name="Header1 2 4 5" xfId="620"/>
    <cellStyle name="Header1 2 4 6" xfId="621"/>
    <cellStyle name="Header1 2 4 7" xfId="622"/>
    <cellStyle name="Header1 2 4 8" xfId="623"/>
    <cellStyle name="Header1 2 5" xfId="624"/>
    <cellStyle name="Header1 2 5 2" xfId="625"/>
    <cellStyle name="Header1 2 5 3" xfId="626"/>
    <cellStyle name="Header1 2 5 4" xfId="627"/>
    <cellStyle name="Header1 2 5 5" xfId="628"/>
    <cellStyle name="Header1 2 5 6" xfId="629"/>
    <cellStyle name="Header1 2 5 7" xfId="630"/>
    <cellStyle name="Header1 2 5 8" xfId="631"/>
    <cellStyle name="Header1 2 6" xfId="632"/>
    <cellStyle name="Header1 2 7" xfId="633"/>
    <cellStyle name="Header1 2 8" xfId="634"/>
    <cellStyle name="Header1 2 9" xfId="635"/>
    <cellStyle name="Header1 3" xfId="636"/>
    <cellStyle name="Header1 3 10" xfId="637"/>
    <cellStyle name="Header1 3 11" xfId="638"/>
    <cellStyle name="Header1 3 2" xfId="639"/>
    <cellStyle name="Header1 3 2 2" xfId="640"/>
    <cellStyle name="Header1 3 2 2 2" xfId="641"/>
    <cellStyle name="Header1 3 2 2 3" xfId="642"/>
    <cellStyle name="Header1 3 2 2 4" xfId="643"/>
    <cellStyle name="Header1 3 2 2 5" xfId="644"/>
    <cellStyle name="Header1 3 2 2 6" xfId="645"/>
    <cellStyle name="Header1 3 2 2 7" xfId="646"/>
    <cellStyle name="Header1 3 2 2 8" xfId="647"/>
    <cellStyle name="Header1 3 2 3" xfId="648"/>
    <cellStyle name="Header1 3 2 3 2" xfId="649"/>
    <cellStyle name="Header1 3 2 3 3" xfId="650"/>
    <cellStyle name="Header1 3 2 3 4" xfId="651"/>
    <cellStyle name="Header1 3 2 3 5" xfId="652"/>
    <cellStyle name="Header1 3 2 3 6" xfId="653"/>
    <cellStyle name="Header1 3 2 3 7" xfId="654"/>
    <cellStyle name="Header1 3 2 3 8" xfId="655"/>
    <cellStyle name="Header1 3 2 4" xfId="656"/>
    <cellStyle name="Header1 3 2 5" xfId="657"/>
    <cellStyle name="Header1 3 2 6" xfId="658"/>
    <cellStyle name="Header1 3 2 7" xfId="659"/>
    <cellStyle name="Header1 3 2 8" xfId="660"/>
    <cellStyle name="Header1 3 2 9" xfId="661"/>
    <cellStyle name="Header1 3 3" xfId="662"/>
    <cellStyle name="Header1 3 3 2" xfId="663"/>
    <cellStyle name="Header1 3 3 2 2" xfId="664"/>
    <cellStyle name="Header1 3 3 2 3" xfId="665"/>
    <cellStyle name="Header1 3 3 2 4" xfId="666"/>
    <cellStyle name="Header1 3 3 2 5" xfId="667"/>
    <cellStyle name="Header1 3 3 2 6" xfId="668"/>
    <cellStyle name="Header1 3 3 2 7" xfId="669"/>
    <cellStyle name="Header1 3 3 2 8" xfId="670"/>
    <cellStyle name="Header1 3 3 3" xfId="671"/>
    <cellStyle name="Header1 3 3 3 2" xfId="672"/>
    <cellStyle name="Header1 3 3 3 3" xfId="673"/>
    <cellStyle name="Header1 3 3 3 4" xfId="674"/>
    <cellStyle name="Header1 3 3 3 5" xfId="675"/>
    <cellStyle name="Header1 3 3 3 6" xfId="676"/>
    <cellStyle name="Header1 3 3 3 7" xfId="677"/>
    <cellStyle name="Header1 3 3 3 8" xfId="678"/>
    <cellStyle name="Header1 3 3 4" xfId="679"/>
    <cellStyle name="Header1 3 3 5" xfId="680"/>
    <cellStyle name="Header1 3 3 6" xfId="681"/>
    <cellStyle name="Header1 3 3 7" xfId="682"/>
    <cellStyle name="Header1 3 3 8" xfId="683"/>
    <cellStyle name="Header1 3 3 9" xfId="684"/>
    <cellStyle name="Header1 3 4" xfId="685"/>
    <cellStyle name="Header1 3 4 2" xfId="686"/>
    <cellStyle name="Header1 3 4 3" xfId="687"/>
    <cellStyle name="Header1 3 4 4" xfId="688"/>
    <cellStyle name="Header1 3 4 5" xfId="689"/>
    <cellStyle name="Header1 3 4 6" xfId="690"/>
    <cellStyle name="Header1 3 4 7" xfId="691"/>
    <cellStyle name="Header1 3 4 8" xfId="692"/>
    <cellStyle name="Header1 3 5" xfId="693"/>
    <cellStyle name="Header1 3 5 2" xfId="694"/>
    <cellStyle name="Header1 3 5 3" xfId="695"/>
    <cellStyle name="Header1 3 5 4" xfId="696"/>
    <cellStyle name="Header1 3 5 5" xfId="697"/>
    <cellStyle name="Header1 3 5 6" xfId="698"/>
    <cellStyle name="Header1 3 5 7" xfId="699"/>
    <cellStyle name="Header1 3 5 8" xfId="700"/>
    <cellStyle name="Header1 3 6" xfId="701"/>
    <cellStyle name="Header1 3 7" xfId="702"/>
    <cellStyle name="Header1 3 8" xfId="703"/>
    <cellStyle name="Header1 3 9" xfId="704"/>
    <cellStyle name="Header1 4" xfId="705"/>
    <cellStyle name="Header1 4 10" xfId="706"/>
    <cellStyle name="Header1 4 2" xfId="707"/>
    <cellStyle name="Header1 4 2 2" xfId="708"/>
    <cellStyle name="Header1 4 2 2 2" xfId="709"/>
    <cellStyle name="Header1 4 2 2 3" xfId="710"/>
    <cellStyle name="Header1 4 2 2 4" xfId="711"/>
    <cellStyle name="Header1 4 2 2 5" xfId="712"/>
    <cellStyle name="Header1 4 2 2 6" xfId="713"/>
    <cellStyle name="Header1 4 2 2 7" xfId="714"/>
    <cellStyle name="Header1 4 2 2 8" xfId="715"/>
    <cellStyle name="Header1 4 2 3" xfId="716"/>
    <cellStyle name="Header1 4 2 3 2" xfId="717"/>
    <cellStyle name="Header1 4 2 3 3" xfId="718"/>
    <cellStyle name="Header1 4 2 3 4" xfId="719"/>
    <cellStyle name="Header1 4 2 3 5" xfId="720"/>
    <cellStyle name="Header1 4 2 3 6" xfId="721"/>
    <cellStyle name="Header1 4 2 3 7" xfId="722"/>
    <cellStyle name="Header1 4 2 3 8" xfId="723"/>
    <cellStyle name="Header1 4 2 4" xfId="724"/>
    <cellStyle name="Header1 4 2 5" xfId="725"/>
    <cellStyle name="Header1 4 2 6" xfId="726"/>
    <cellStyle name="Header1 4 2 7" xfId="727"/>
    <cellStyle name="Header1 4 2 8" xfId="728"/>
    <cellStyle name="Header1 4 2 9" xfId="729"/>
    <cellStyle name="Header1 4 3" xfId="730"/>
    <cellStyle name="Header1 4 3 2" xfId="731"/>
    <cellStyle name="Header1 4 3 3" xfId="732"/>
    <cellStyle name="Header1 4 3 4" xfId="733"/>
    <cellStyle name="Header1 4 3 5" xfId="734"/>
    <cellStyle name="Header1 4 3 6" xfId="735"/>
    <cellStyle name="Header1 4 3 7" xfId="736"/>
    <cellStyle name="Header1 4 3 8" xfId="737"/>
    <cellStyle name="Header1 4 4" xfId="738"/>
    <cellStyle name="Header1 4 4 2" xfId="739"/>
    <cellStyle name="Header1 4 4 3" xfId="740"/>
    <cellStyle name="Header1 4 4 4" xfId="741"/>
    <cellStyle name="Header1 4 4 5" xfId="742"/>
    <cellStyle name="Header1 4 4 6" xfId="743"/>
    <cellStyle name="Header1 4 4 7" xfId="744"/>
    <cellStyle name="Header1 4 4 8" xfId="745"/>
    <cellStyle name="Header1 4 5" xfId="746"/>
    <cellStyle name="Header1 4 6" xfId="747"/>
    <cellStyle name="Header1 4 7" xfId="748"/>
    <cellStyle name="Header1 4 8" xfId="749"/>
    <cellStyle name="Header1 4 9" xfId="750"/>
    <cellStyle name="Header1 5" xfId="751"/>
    <cellStyle name="Header1 5 2" xfId="752"/>
    <cellStyle name="Header1 5 2 2" xfId="753"/>
    <cellStyle name="Header1 5 2 3" xfId="754"/>
    <cellStyle name="Header1 5 2 4" xfId="755"/>
    <cellStyle name="Header1 5 2 5" xfId="756"/>
    <cellStyle name="Header1 5 2 6" xfId="757"/>
    <cellStyle name="Header1 5 2 7" xfId="758"/>
    <cellStyle name="Header1 5 2 8" xfId="759"/>
    <cellStyle name="Header1 5 3" xfId="760"/>
    <cellStyle name="Header1 5 3 2" xfId="761"/>
    <cellStyle name="Header1 5 3 3" xfId="762"/>
    <cellStyle name="Header1 5 3 4" xfId="763"/>
    <cellStyle name="Header1 5 3 5" xfId="764"/>
    <cellStyle name="Header1 5 3 6" xfId="765"/>
    <cellStyle name="Header1 5 3 7" xfId="766"/>
    <cellStyle name="Header1 5 3 8" xfId="767"/>
    <cellStyle name="Header1 5 4" xfId="768"/>
    <cellStyle name="Header1 5 5" xfId="769"/>
    <cellStyle name="Header1 5 6" xfId="770"/>
    <cellStyle name="Header1 5 7" xfId="771"/>
    <cellStyle name="Header1 5 8" xfId="772"/>
    <cellStyle name="Header1 5 9" xfId="773"/>
    <cellStyle name="Header1 6" xfId="774"/>
    <cellStyle name="Header1 6 2" xfId="775"/>
    <cellStyle name="Header1 6 3" xfId="776"/>
    <cellStyle name="Header1 6 4" xfId="777"/>
    <cellStyle name="Header1 6 5" xfId="778"/>
    <cellStyle name="Header1 6 6" xfId="779"/>
    <cellStyle name="Header1 6 7" xfId="780"/>
    <cellStyle name="Header1 6 8" xfId="781"/>
    <cellStyle name="Header1 7" xfId="782"/>
    <cellStyle name="Header1 7 2" xfId="783"/>
    <cellStyle name="Header1 7 3" xfId="784"/>
    <cellStyle name="Header1 7 4" xfId="785"/>
    <cellStyle name="Header1 7 5" xfId="786"/>
    <cellStyle name="Header1 7 6" xfId="787"/>
    <cellStyle name="Header1 7 7" xfId="788"/>
    <cellStyle name="Header1 7 8" xfId="789"/>
    <cellStyle name="Header1 8" xfId="790"/>
    <cellStyle name="Header1 9" xfId="791"/>
    <cellStyle name="Header2" xfId="792"/>
    <cellStyle name="Input [yellow]" xfId="793"/>
    <cellStyle name="Milliers [0]_Arabian Spec" xfId="794"/>
    <cellStyle name="Milliers_Arabian Spec" xfId="795"/>
    <cellStyle name="Model" xfId="796"/>
    <cellStyle name="Model 2" xfId="797"/>
    <cellStyle name="Model 2 2" xfId="798"/>
    <cellStyle name="Model 2 2 2" xfId="799"/>
    <cellStyle name="Model 2 2 2 2" xfId="800"/>
    <cellStyle name="Model 2 2 2 2 2" xfId="801"/>
    <cellStyle name="Model 2 2 2 2 3" xfId="802"/>
    <cellStyle name="Model 2 2 2 3" xfId="803"/>
    <cellStyle name="Model 2 2 2 3 2" xfId="804"/>
    <cellStyle name="Model 2 2 2 3 3" xfId="805"/>
    <cellStyle name="Model 2 2 2 3 4" xfId="806"/>
    <cellStyle name="Model 2 2 2 3 5" xfId="807"/>
    <cellStyle name="Model 2 2 2 3 6" xfId="808"/>
    <cellStyle name="Model 2 2 2 3 7" xfId="809"/>
    <cellStyle name="Model 2 2 2 4" xfId="810"/>
    <cellStyle name="Model 2 2 3" xfId="811"/>
    <cellStyle name="Model 2 2 3 2" xfId="812"/>
    <cellStyle name="Model 2 2 3 3" xfId="813"/>
    <cellStyle name="Model 2 2 4" xfId="814"/>
    <cellStyle name="Model 2 2 4 2" xfId="815"/>
    <cellStyle name="Model 2 2 4 3" xfId="816"/>
    <cellStyle name="Model 2 2 4 4" xfId="817"/>
    <cellStyle name="Model 2 2 4 5" xfId="818"/>
    <cellStyle name="Model 2 2 4 6" xfId="819"/>
    <cellStyle name="Model 2 2 4 7" xfId="820"/>
    <cellStyle name="Model 2 2 5" xfId="821"/>
    <cellStyle name="Model 2 3" xfId="822"/>
    <cellStyle name="Model 2 3 2" xfId="823"/>
    <cellStyle name="Model 2 3 2 2" xfId="824"/>
    <cellStyle name="Model 2 3 2 3" xfId="825"/>
    <cellStyle name="Model 2 3 3" xfId="826"/>
    <cellStyle name="Model 2 3 3 2" xfId="827"/>
    <cellStyle name="Model 2 3 3 3" xfId="828"/>
    <cellStyle name="Model 2 3 3 4" xfId="829"/>
    <cellStyle name="Model 2 3 3 5" xfId="830"/>
    <cellStyle name="Model 2 3 3 6" xfId="831"/>
    <cellStyle name="Model 2 3 3 7" xfId="832"/>
    <cellStyle name="Model 2 3 4" xfId="833"/>
    <cellStyle name="Model 2 4" xfId="834"/>
    <cellStyle name="Model 2 4 2" xfId="835"/>
    <cellStyle name="Model 2 4 3" xfId="836"/>
    <cellStyle name="Model 2 5" xfId="837"/>
    <cellStyle name="Model 2 5 2" xfId="838"/>
    <cellStyle name="Model 2 5 3" xfId="839"/>
    <cellStyle name="Model 2 5 4" xfId="840"/>
    <cellStyle name="Model 2 5 5" xfId="841"/>
    <cellStyle name="Model 2 5 6" xfId="842"/>
    <cellStyle name="Model 2 5 7" xfId="843"/>
    <cellStyle name="Model 2 6" xfId="844"/>
    <cellStyle name="Model 3" xfId="845"/>
    <cellStyle name="Model 3 2" xfId="846"/>
    <cellStyle name="Model 3 2 2" xfId="847"/>
    <cellStyle name="Model 3 2 2 2" xfId="848"/>
    <cellStyle name="Model 3 2 2 3" xfId="849"/>
    <cellStyle name="Model 3 2 3" xfId="850"/>
    <cellStyle name="Model 3 2 3 2" xfId="851"/>
    <cellStyle name="Model 3 2 3 3" xfId="852"/>
    <cellStyle name="Model 3 2 3 4" xfId="853"/>
    <cellStyle name="Model 3 2 3 5" xfId="854"/>
    <cellStyle name="Model 3 2 3 6" xfId="855"/>
    <cellStyle name="Model 3 2 3 7" xfId="856"/>
    <cellStyle name="Model 3 2 4" xfId="857"/>
    <cellStyle name="Model 3 3" xfId="858"/>
    <cellStyle name="Model 3 3 2" xfId="859"/>
    <cellStyle name="Model 3 3 3" xfId="860"/>
    <cellStyle name="Model 3 4" xfId="861"/>
    <cellStyle name="Model 3 4 2" xfId="862"/>
    <cellStyle name="Model 3 4 3" xfId="863"/>
    <cellStyle name="Model 3 4 4" xfId="864"/>
    <cellStyle name="Model 3 4 5" xfId="865"/>
    <cellStyle name="Model 3 4 6" xfId="866"/>
    <cellStyle name="Model 3 4 7" xfId="867"/>
    <cellStyle name="Model 3 5" xfId="868"/>
    <cellStyle name="Model 4" xfId="869"/>
    <cellStyle name="Model 4 2" xfId="870"/>
    <cellStyle name="Model 4 2 2" xfId="871"/>
    <cellStyle name="Model 4 2 3" xfId="872"/>
    <cellStyle name="Model 4 3" xfId="873"/>
    <cellStyle name="Model 4 3 2" xfId="874"/>
    <cellStyle name="Model 4 3 3" xfId="875"/>
    <cellStyle name="Model 4 3 4" xfId="876"/>
    <cellStyle name="Model 4 3 5" xfId="877"/>
    <cellStyle name="Model 4 3 6" xfId="878"/>
    <cellStyle name="Model 4 3 7" xfId="879"/>
    <cellStyle name="Model 4 4" xfId="880"/>
    <cellStyle name="Model 5" xfId="881"/>
    <cellStyle name="Model 5 2" xfId="882"/>
    <cellStyle name="Model 5 2 2" xfId="883"/>
    <cellStyle name="Model 5 2 3" xfId="884"/>
    <cellStyle name="Model 5 3" xfId="885"/>
    <cellStyle name="Model 5 4" xfId="886"/>
    <cellStyle name="Model 6" xfId="887"/>
    <cellStyle name="Model 6 2" xfId="888"/>
    <cellStyle name="Model 6 3" xfId="889"/>
    <cellStyle name="Model 7" xfId="890"/>
    <cellStyle name="Model 7 2" xfId="891"/>
    <cellStyle name="Model 7 3" xfId="892"/>
    <cellStyle name="Model 7 4" xfId="893"/>
    <cellStyle name="Model 7 5" xfId="894"/>
    <cellStyle name="Model 7 6" xfId="895"/>
    <cellStyle name="Model 7 7" xfId="896"/>
    <cellStyle name="Model 8" xfId="897"/>
    <cellStyle name="Mon?aire [0]_Arabian Spec" xfId="898"/>
    <cellStyle name="Mon?aire_Arabian Spec" xfId="899"/>
    <cellStyle name="Normal - Style1" xfId="900"/>
    <cellStyle name="Normal - Style1 2" xfId="901"/>
    <cellStyle name="Normal_ SG&amp;A Bridge " xfId="902"/>
    <cellStyle name="Percent [2]" xfId="903"/>
    <cellStyle name="Standard_laroux" xfId="904"/>
    <cellStyle name="subhead" xfId="905"/>
    <cellStyle name="W?rung [0]_laroux" xfId="906"/>
    <cellStyle name="W?rung_laroux" xfId="907"/>
    <cellStyle name="강조색1" xfId="908"/>
    <cellStyle name="강조색1 2" xfId="909"/>
    <cellStyle name="강조색1 2 2" xfId="910"/>
    <cellStyle name="강조색1 3" xfId="911"/>
    <cellStyle name="강조색1 4" xfId="912"/>
    <cellStyle name="강조색2" xfId="913"/>
    <cellStyle name="강조색2 2" xfId="914"/>
    <cellStyle name="강조색2 2 2" xfId="915"/>
    <cellStyle name="강조색2 3" xfId="916"/>
    <cellStyle name="강조색2 4" xfId="917"/>
    <cellStyle name="강조색3" xfId="918"/>
    <cellStyle name="강조색3 2" xfId="919"/>
    <cellStyle name="강조색3 2 2" xfId="920"/>
    <cellStyle name="강조색3 3" xfId="921"/>
    <cellStyle name="강조색3 4" xfId="922"/>
    <cellStyle name="강조색4" xfId="923"/>
    <cellStyle name="강조색4 2" xfId="924"/>
    <cellStyle name="강조색4 2 2" xfId="925"/>
    <cellStyle name="강조색4 3" xfId="926"/>
    <cellStyle name="강조색4 4" xfId="927"/>
    <cellStyle name="강조색5" xfId="928"/>
    <cellStyle name="강조색5 2" xfId="929"/>
    <cellStyle name="강조색5 2 2" xfId="930"/>
    <cellStyle name="강조색5 3" xfId="931"/>
    <cellStyle name="강조색5 4" xfId="932"/>
    <cellStyle name="강조색6" xfId="933"/>
    <cellStyle name="강조색6 2" xfId="934"/>
    <cellStyle name="강조색6 2 2" xfId="935"/>
    <cellStyle name="강조색6 3" xfId="936"/>
    <cellStyle name="강조색6 4" xfId="937"/>
    <cellStyle name="경고문" xfId="938"/>
    <cellStyle name="경고문 2" xfId="939"/>
    <cellStyle name="경고문 2 2" xfId="940"/>
    <cellStyle name="경고문 3" xfId="941"/>
    <cellStyle name="경고문 4" xfId="942"/>
    <cellStyle name="계산" xfId="943"/>
    <cellStyle name="계산 2" xfId="944"/>
    <cellStyle name="계산 2 2" xfId="945"/>
    <cellStyle name="계산 3" xfId="946"/>
    <cellStyle name="계산 4" xfId="947"/>
    <cellStyle name="고정소숫점" xfId="948"/>
    <cellStyle name="고정소숫점 2" xfId="949"/>
    <cellStyle name="고정출력1" xfId="950"/>
    <cellStyle name="고정출력2" xfId="951"/>
    <cellStyle name="나쁨" xfId="952"/>
    <cellStyle name="나쁨 2" xfId="953"/>
    <cellStyle name="나쁨 2 2" xfId="954"/>
    <cellStyle name="나쁨 3" xfId="955"/>
    <cellStyle name="나쁨 4" xfId="956"/>
    <cellStyle name="날짜" xfId="957"/>
    <cellStyle name="달러" xfId="958"/>
    <cellStyle name="뒤에 오는 하이퍼링크_고교수용여건변경(11.4)" xfId="959"/>
    <cellStyle name="똿뗦먛귟 [0.00]_NT Server " xfId="960"/>
    <cellStyle name="똿뗦먛귟_NT Server " xfId="961"/>
    <cellStyle name="메모" xfId="962"/>
    <cellStyle name="메모 2" xfId="963"/>
    <cellStyle name="메모 2 2" xfId="964"/>
    <cellStyle name="메모 2 3" xfId="965"/>
    <cellStyle name="메모 2 3 2" xfId="966"/>
    <cellStyle name="메모 2 3 2 2" xfId="967"/>
    <cellStyle name="메모 2 3 2 2 2" xfId="968"/>
    <cellStyle name="메모 2 3 2 3" xfId="969"/>
    <cellStyle name="메모 2 3 3" xfId="970"/>
    <cellStyle name="메모 2 3 3 2" xfId="971"/>
    <cellStyle name="메모 2 3 4" xfId="972"/>
    <cellStyle name="메모 2 4" xfId="973"/>
    <cellStyle name="메모 2 4 2" xfId="974"/>
    <cellStyle name="메모 2 4 2 2" xfId="975"/>
    <cellStyle name="메모 2 4 3" xfId="976"/>
    <cellStyle name="메모 2 5" xfId="977"/>
    <cellStyle name="메모 2 5 2" xfId="978"/>
    <cellStyle name="메모 2 6" xfId="979"/>
    <cellStyle name="메모 3" xfId="980"/>
    <cellStyle name="메모 3 2" xfId="981"/>
    <cellStyle name="메모 4" xfId="982"/>
    <cellStyle name="메모 4 2" xfId="983"/>
    <cellStyle name="메모 4 2 2" xfId="984"/>
    <cellStyle name="메모 4 2 2 2" xfId="985"/>
    <cellStyle name="메모 4 2 2 2 2" xfId="986"/>
    <cellStyle name="메모 4 2 2 3" xfId="987"/>
    <cellStyle name="메모 4 2 3" xfId="988"/>
    <cellStyle name="메모 4 2 3 2" xfId="989"/>
    <cellStyle name="메모 4 2 4" xfId="990"/>
    <cellStyle name="메모 4 3" xfId="991"/>
    <cellStyle name="메모 4 3 2" xfId="992"/>
    <cellStyle name="메모 4 3 2 2" xfId="993"/>
    <cellStyle name="메모 4 3 3" xfId="994"/>
    <cellStyle name="메모 4 4" xfId="995"/>
    <cellStyle name="메모 4 4 2" xfId="996"/>
    <cellStyle name="메모 4 5" xfId="997"/>
    <cellStyle name="메모 5" xfId="998"/>
    <cellStyle name="메모 5 2" xfId="999"/>
    <cellStyle name="메모 5 2 2" xfId="1000"/>
    <cellStyle name="메모 5 2 2 2" xfId="1001"/>
    <cellStyle name="메모 5 2 2 2 2" xfId="1002"/>
    <cellStyle name="메모 5 2 2 3" xfId="1003"/>
    <cellStyle name="메모 5 2 3" xfId="1004"/>
    <cellStyle name="메모 5 2 3 2" xfId="1005"/>
    <cellStyle name="메모 5 2 4" xfId="1006"/>
    <cellStyle name="메모 5 3" xfId="1007"/>
    <cellStyle name="메모 5 3 2" xfId="1008"/>
    <cellStyle name="메모 5 3 2 2" xfId="1009"/>
    <cellStyle name="메모 5 3 3" xfId="1010"/>
    <cellStyle name="메모 5 4" xfId="1011"/>
    <cellStyle name="메모 5 4 2" xfId="1012"/>
    <cellStyle name="메모 5 5" xfId="1013"/>
    <cellStyle name="메모 6" xfId="1014"/>
    <cellStyle name="믅됞 [0.00]_NT Server " xfId="1015"/>
    <cellStyle name="믅됞_NT Server " xfId="1016"/>
    <cellStyle name="Percent" xfId="1017"/>
    <cellStyle name="백분율 2" xfId="1018"/>
    <cellStyle name="백분율 3" xfId="1019"/>
    <cellStyle name="백분율 3 2" xfId="1020"/>
    <cellStyle name="백분율 4" xfId="1021"/>
    <cellStyle name="백분율 4 2" xfId="1022"/>
    <cellStyle name="백분율 5" xfId="1023"/>
    <cellStyle name="보통" xfId="1024"/>
    <cellStyle name="보통 2" xfId="1025"/>
    <cellStyle name="보통 2 2" xfId="1026"/>
    <cellStyle name="보통 3" xfId="1027"/>
    <cellStyle name="보통 4" xfId="1028"/>
    <cellStyle name="뷭?_빟랹둴봃섟 " xfId="1029"/>
    <cellStyle name="설명 텍스트" xfId="1030"/>
    <cellStyle name="설명 텍스트 2" xfId="1031"/>
    <cellStyle name="설명 텍스트 2 2" xfId="1032"/>
    <cellStyle name="설명 텍스트 3" xfId="1033"/>
    <cellStyle name="설명 텍스트 4" xfId="1034"/>
    <cellStyle name="셀 확인" xfId="1035"/>
    <cellStyle name="셀 확인 2" xfId="1036"/>
    <cellStyle name="셀 확인 2 2" xfId="1037"/>
    <cellStyle name="셀 확인 3" xfId="1038"/>
    <cellStyle name="셀 확인 4" xfId="1039"/>
    <cellStyle name="숫자(R)" xfId="1040"/>
    <cellStyle name="숫자(R) 2" xfId="1041"/>
    <cellStyle name="Comma" xfId="1042"/>
    <cellStyle name="Comma [0]" xfId="1043"/>
    <cellStyle name="쉼표 [0] 10" xfId="1044"/>
    <cellStyle name="쉼표 [0] 10 2" xfId="1045"/>
    <cellStyle name="쉼표 [0] 11" xfId="1046"/>
    <cellStyle name="쉼표 [0] 11 2" xfId="1047"/>
    <cellStyle name="쉼표 [0] 12" xfId="1048"/>
    <cellStyle name="쉼표 [0] 13" xfId="1049"/>
    <cellStyle name="쉼표 [0] 2" xfId="1050"/>
    <cellStyle name="쉼표 [0] 2 10" xfId="1051"/>
    <cellStyle name="쉼표 [0] 2 2" xfId="1052"/>
    <cellStyle name="쉼표 [0] 2 2 2" xfId="1053"/>
    <cellStyle name="쉼표 [0] 2 2 3" xfId="1054"/>
    <cellStyle name="쉼표 [0] 2 3" xfId="1055"/>
    <cellStyle name="쉼표 [0] 2 3 2" xfId="1056"/>
    <cellStyle name="쉼표 [0] 2 3 3" xfId="1057"/>
    <cellStyle name="쉼표 [0] 2 3 4" xfId="1058"/>
    <cellStyle name="쉼표 [0] 2 4" xfId="1059"/>
    <cellStyle name="쉼표 [0] 2 4 2" xfId="1060"/>
    <cellStyle name="쉼표 [0] 2 4 3" xfId="1061"/>
    <cellStyle name="쉼표 [0] 2 5" xfId="1062"/>
    <cellStyle name="쉼표 [0] 2 6" xfId="1063"/>
    <cellStyle name="쉼표 [0] 2 7" xfId="1064"/>
    <cellStyle name="쉼표 [0] 2 8" xfId="1065"/>
    <cellStyle name="쉼표 [0] 2 9" xfId="1066"/>
    <cellStyle name="쉼표 [0] 3" xfId="1067"/>
    <cellStyle name="쉼표 [0] 3 2" xfId="1068"/>
    <cellStyle name="쉼표 [0] 3 2 2" xfId="1069"/>
    <cellStyle name="쉼표 [0] 3 2 3" xfId="1070"/>
    <cellStyle name="쉼표 [0] 3 2 4" xfId="1071"/>
    <cellStyle name="쉼표 [0] 3 3" xfId="1072"/>
    <cellStyle name="쉼표 [0] 3 4" xfId="1073"/>
    <cellStyle name="쉼표 [0] 4" xfId="1074"/>
    <cellStyle name="쉼표 [0] 4 2" xfId="1075"/>
    <cellStyle name="쉼표 [0] 4 2 2" xfId="1076"/>
    <cellStyle name="쉼표 [0] 4 3" xfId="1077"/>
    <cellStyle name="쉼표 [0] 5" xfId="1078"/>
    <cellStyle name="쉼표 [0] 5 2" xfId="1079"/>
    <cellStyle name="쉼표 [0] 5 3" xfId="1080"/>
    <cellStyle name="쉼표 [0] 6" xfId="1081"/>
    <cellStyle name="쉼표 [0] 6 2" xfId="1082"/>
    <cellStyle name="쉼표 [0] 6 3" xfId="1083"/>
    <cellStyle name="쉼표 [0] 7" xfId="1084"/>
    <cellStyle name="쉼표 [0] 7 2" xfId="1085"/>
    <cellStyle name="쉼표 [0] 8" xfId="1086"/>
    <cellStyle name="쉼표 [0] 8 2" xfId="1087"/>
    <cellStyle name="쉼표 [0] 8 2 2" xfId="1088"/>
    <cellStyle name="쉼표 [0] 8 2 2 2" xfId="1089"/>
    <cellStyle name="쉼표 [0] 8 2 2 2 2" xfId="1090"/>
    <cellStyle name="쉼표 [0] 8 2 2 3" xfId="1091"/>
    <cellStyle name="쉼표 [0] 8 2 3" xfId="1092"/>
    <cellStyle name="쉼표 [0] 8 2 3 2" xfId="1093"/>
    <cellStyle name="쉼표 [0] 8 2 4" xfId="1094"/>
    <cellStyle name="쉼표 [0] 8 3" xfId="1095"/>
    <cellStyle name="쉼표 [0] 8 3 2" xfId="1096"/>
    <cellStyle name="쉼표 [0] 8 3 2 2" xfId="1097"/>
    <cellStyle name="쉼표 [0] 8 3 3" xfId="1098"/>
    <cellStyle name="쉼표 [0] 8 4" xfId="1099"/>
    <cellStyle name="쉼표 [0] 8 4 2" xfId="1100"/>
    <cellStyle name="쉼표 [0] 8 5" xfId="1101"/>
    <cellStyle name="쉼표 [0] 9" xfId="1102"/>
    <cellStyle name="쉼표 [0] 9 2" xfId="1103"/>
    <cellStyle name="연결된 셀" xfId="1104"/>
    <cellStyle name="연결된 셀 2" xfId="1105"/>
    <cellStyle name="연결된 셀 2 2" xfId="1106"/>
    <cellStyle name="연결된 셀 3" xfId="1107"/>
    <cellStyle name="연결된 셀 4" xfId="1108"/>
    <cellStyle name="요약" xfId="1109"/>
    <cellStyle name="요약 2" xfId="1110"/>
    <cellStyle name="요약 2 2" xfId="1111"/>
    <cellStyle name="요약 3" xfId="1112"/>
    <cellStyle name="요약 4" xfId="1113"/>
    <cellStyle name="입력" xfId="1114"/>
    <cellStyle name="입력 2" xfId="1115"/>
    <cellStyle name="입력 2 2" xfId="1116"/>
    <cellStyle name="입력 3" xfId="1117"/>
    <cellStyle name="입력 4" xfId="1118"/>
    <cellStyle name="자리수" xfId="1119"/>
    <cellStyle name="자리수0" xfId="1120"/>
    <cellStyle name="자리수0 2" xfId="1121"/>
    <cellStyle name="제목" xfId="1122"/>
    <cellStyle name="제목 1" xfId="1123"/>
    <cellStyle name="제목 1 2" xfId="1124"/>
    <cellStyle name="제목 1 2 2" xfId="1125"/>
    <cellStyle name="제목 1 3" xfId="1126"/>
    <cellStyle name="제목 1 4" xfId="1127"/>
    <cellStyle name="제목 2" xfId="1128"/>
    <cellStyle name="제목 2 2" xfId="1129"/>
    <cellStyle name="제목 2 2 2" xfId="1130"/>
    <cellStyle name="제목 2 3" xfId="1131"/>
    <cellStyle name="제목 2 4" xfId="1132"/>
    <cellStyle name="제목 3" xfId="1133"/>
    <cellStyle name="제목 3 2" xfId="1134"/>
    <cellStyle name="제목 3 2 2" xfId="1135"/>
    <cellStyle name="제목 3 3" xfId="1136"/>
    <cellStyle name="제목 3 4" xfId="1137"/>
    <cellStyle name="제목 4" xfId="1138"/>
    <cellStyle name="제목 4 2" xfId="1139"/>
    <cellStyle name="제목 4 2 2" xfId="1140"/>
    <cellStyle name="제목 4 3" xfId="1141"/>
    <cellStyle name="제목 4 4" xfId="1142"/>
    <cellStyle name="제목 5" xfId="1143"/>
    <cellStyle name="제목 5 2" xfId="1144"/>
    <cellStyle name="제목 6" xfId="1145"/>
    <cellStyle name="제목 7" xfId="1146"/>
    <cellStyle name="제목1" xfId="1147"/>
    <cellStyle name="제목2" xfId="1148"/>
    <cellStyle name="좋음" xfId="1149"/>
    <cellStyle name="좋음 2" xfId="1150"/>
    <cellStyle name="좋음 2 2" xfId="1151"/>
    <cellStyle name="좋음 3" xfId="1152"/>
    <cellStyle name="좋음 4" xfId="1153"/>
    <cellStyle name="출력" xfId="1154"/>
    <cellStyle name="출력 2" xfId="1155"/>
    <cellStyle name="출력 2 2" xfId="1156"/>
    <cellStyle name="출력 3" xfId="1157"/>
    <cellStyle name="출력 4" xfId="1158"/>
    <cellStyle name="콤마 [0]_(월초P)" xfId="1159"/>
    <cellStyle name="콤마_(type)총괄" xfId="1160"/>
    <cellStyle name="Currency" xfId="1161"/>
    <cellStyle name="Currency [0]" xfId="1162"/>
    <cellStyle name="퍼센트" xfId="1163"/>
    <cellStyle name="퍼센트 2" xfId="1164"/>
    <cellStyle name="표준 10" xfId="1165"/>
    <cellStyle name="표준 10 2" xfId="1166"/>
    <cellStyle name="표준 10 2 2" xfId="1167"/>
    <cellStyle name="표준 10 2 2 2" xfId="1168"/>
    <cellStyle name="표준 10 2 2 2 2" xfId="1169"/>
    <cellStyle name="표준 10 2 2 2 2 2" xfId="1170"/>
    <cellStyle name="표준 10 2 2 2 3" xfId="1171"/>
    <cellStyle name="표준 10 2 2 3" xfId="1172"/>
    <cellStyle name="표준 10 2 2 3 2" xfId="1173"/>
    <cellStyle name="표준 10 2 2 4" xfId="1174"/>
    <cellStyle name="표준 10 2 3" xfId="1175"/>
    <cellStyle name="표준 10 2 3 2" xfId="1176"/>
    <cellStyle name="표준 10 2 3 2 2" xfId="1177"/>
    <cellStyle name="표준 10 2 3 3" xfId="1178"/>
    <cellStyle name="표준 10 2 4" xfId="1179"/>
    <cellStyle name="표준 10 2 4 2" xfId="1180"/>
    <cellStyle name="표준 10 2 5" xfId="1181"/>
    <cellStyle name="표준 10 2 5 2" xfId="1182"/>
    <cellStyle name="표준 10 2 6" xfId="1183"/>
    <cellStyle name="표준 10 3" xfId="1184"/>
    <cellStyle name="표준 10 3 2" xfId="1185"/>
    <cellStyle name="표준 10 3 2 2" xfId="1186"/>
    <cellStyle name="표준 10 3 2 2 2" xfId="1187"/>
    <cellStyle name="표준 10 3 2 2 2 2" xfId="1188"/>
    <cellStyle name="표준 10 3 2 2 3" xfId="1189"/>
    <cellStyle name="표준 10 3 2 3" xfId="1190"/>
    <cellStyle name="표준 10 3 2 3 2" xfId="1191"/>
    <cellStyle name="표준 10 3 2 4" xfId="1192"/>
    <cellStyle name="표준 10 3 3" xfId="1193"/>
    <cellStyle name="표준 10 3 3 2" xfId="1194"/>
    <cellStyle name="표준 10 3 3 2 2" xfId="1195"/>
    <cellStyle name="표준 10 3 3 3" xfId="1196"/>
    <cellStyle name="표준 10 3 4" xfId="1197"/>
    <cellStyle name="표준 10 3 4 2" xfId="1198"/>
    <cellStyle name="표준 10 3 5" xfId="1199"/>
    <cellStyle name="표준 10 3 5 2" xfId="1200"/>
    <cellStyle name="표준 10 3 6" xfId="1201"/>
    <cellStyle name="표준 10 4" xfId="1202"/>
    <cellStyle name="표준 10 5" xfId="1203"/>
    <cellStyle name="표준 10 5 2" xfId="1204"/>
    <cellStyle name="표준 10 5 2 2" xfId="1205"/>
    <cellStyle name="표준 10 5 2 2 2" xfId="1206"/>
    <cellStyle name="표준 10 5 2 3" xfId="1207"/>
    <cellStyle name="표준 10 5 3" xfId="1208"/>
    <cellStyle name="표준 10 5 3 2" xfId="1209"/>
    <cellStyle name="표준 10 5 4" xfId="1210"/>
    <cellStyle name="표준 10 6" xfId="1211"/>
    <cellStyle name="표준 10 6 2" xfId="1212"/>
    <cellStyle name="표준 10 6 2 2" xfId="1213"/>
    <cellStyle name="표준 10 6 3" xfId="1214"/>
    <cellStyle name="표준 10 7" xfId="1215"/>
    <cellStyle name="표준 10 7 2" xfId="1216"/>
    <cellStyle name="표준 10 8" xfId="1217"/>
    <cellStyle name="표준 10 8 2" xfId="1218"/>
    <cellStyle name="표준 10 9" xfId="1219"/>
    <cellStyle name="표준 11" xfId="1220"/>
    <cellStyle name="표준 12" xfId="1221"/>
    <cellStyle name="표준 12 2" xfId="1222"/>
    <cellStyle name="표준 13" xfId="1223"/>
    <cellStyle name="표준 14" xfId="1224"/>
    <cellStyle name="표준 15" xfId="1225"/>
    <cellStyle name="표준 15 2" xfId="1226"/>
    <cellStyle name="표준 16" xfId="1227"/>
    <cellStyle name="표준 17" xfId="1228"/>
    <cellStyle name="표준 18" xfId="1229"/>
    <cellStyle name="표준 19" xfId="1230"/>
    <cellStyle name="표준 2" xfId="1231"/>
    <cellStyle name="표준 2 2" xfId="1232"/>
    <cellStyle name="표준 2 2 2" xfId="1233"/>
    <cellStyle name="표준 2 2 3" xfId="1234"/>
    <cellStyle name="표준 2 3" xfId="1235"/>
    <cellStyle name="표준 2 3 2" xfId="1236"/>
    <cellStyle name="표준 2 4" xfId="1237"/>
    <cellStyle name="표준 2 4 2" xfId="1238"/>
    <cellStyle name="표준 2 5" xfId="1239"/>
    <cellStyle name="표준 2 6" xfId="1240"/>
    <cellStyle name="표준 2 7" xfId="1241"/>
    <cellStyle name="표준 20" xfId="1242"/>
    <cellStyle name="표준 21" xfId="1243"/>
    <cellStyle name="표준 22" xfId="1244"/>
    <cellStyle name="표준 22 2" xfId="1245"/>
    <cellStyle name="표준 23" xfId="1246"/>
    <cellStyle name="표준 24" xfId="1247"/>
    <cellStyle name="표준 25" xfId="1248"/>
    <cellStyle name="표준 25 2" xfId="1249"/>
    <cellStyle name="표준 25 2 2" xfId="1250"/>
    <cellStyle name="표준 25 2 2 2" xfId="1251"/>
    <cellStyle name="표준 25 2 2 2 2" xfId="1252"/>
    <cellStyle name="표준 25 2 2 2 2 2" xfId="1253"/>
    <cellStyle name="표준 25 2 2 2 3" xfId="1254"/>
    <cellStyle name="표준 25 2 2 3" xfId="1255"/>
    <cellStyle name="표준 25 2 2 3 2" xfId="1256"/>
    <cellStyle name="표준 25 2 2 4" xfId="1257"/>
    <cellStyle name="표준 25 2 3" xfId="1258"/>
    <cellStyle name="표준 25 2 3 2" xfId="1259"/>
    <cellStyle name="표준 25 2 3 2 2" xfId="1260"/>
    <cellStyle name="표준 25 2 3 3" xfId="1261"/>
    <cellStyle name="표준 25 2 4" xfId="1262"/>
    <cellStyle name="표준 25 2 4 2" xfId="1263"/>
    <cellStyle name="표준 25 2 5" xfId="1264"/>
    <cellStyle name="표준 25 2 5 2" xfId="1265"/>
    <cellStyle name="표준 25 2 6" xfId="1266"/>
    <cellStyle name="표준 25 3" xfId="1267"/>
    <cellStyle name="표준 25 3 2" xfId="1268"/>
    <cellStyle name="표준 25 3 2 2" xfId="1269"/>
    <cellStyle name="표준 25 3 2 2 2" xfId="1270"/>
    <cellStyle name="표준 25 3 2 3" xfId="1271"/>
    <cellStyle name="표준 25 3 3" xfId="1272"/>
    <cellStyle name="표준 25 3 3 2" xfId="1273"/>
    <cellStyle name="표준 25 3 4" xfId="1274"/>
    <cellStyle name="표준 25 4" xfId="1275"/>
    <cellStyle name="표준 25 4 2" xfId="1276"/>
    <cellStyle name="표준 25 4 2 2" xfId="1277"/>
    <cellStyle name="표준 25 4 3" xfId="1278"/>
    <cellStyle name="표준 25 5" xfId="1279"/>
    <cellStyle name="표준 25 5 2" xfId="1280"/>
    <cellStyle name="표준 25 6" xfId="1281"/>
    <cellStyle name="표준 26" xfId="1282"/>
    <cellStyle name="표준 27" xfId="1283"/>
    <cellStyle name="표준 27 2" xfId="1284"/>
    <cellStyle name="표준 28" xfId="1285"/>
    <cellStyle name="표준 28 2" xfId="1286"/>
    <cellStyle name="표준 29" xfId="1287"/>
    <cellStyle name="표준 3" xfId="1288"/>
    <cellStyle name="표준 3 10" xfId="1289"/>
    <cellStyle name="표준 3 2" xfId="1290"/>
    <cellStyle name="표준 3 2 2" xfId="1291"/>
    <cellStyle name="표준 3 2 3" xfId="1292"/>
    <cellStyle name="표준 3 2 3 2" xfId="1293"/>
    <cellStyle name="표준 3 2 3 2 2" xfId="1294"/>
    <cellStyle name="표준 3 2 3 2 2 2" xfId="1295"/>
    <cellStyle name="표준 3 2 3 2 3" xfId="1296"/>
    <cellStyle name="표준 3 2 3 3" xfId="1297"/>
    <cellStyle name="표준 3 2 3 3 2" xfId="1298"/>
    <cellStyle name="표준 3 2 3 4" xfId="1299"/>
    <cellStyle name="표준 3 2 4" xfId="1300"/>
    <cellStyle name="표준 3 2 4 2" xfId="1301"/>
    <cellStyle name="표준 3 2 4 2 2" xfId="1302"/>
    <cellStyle name="표준 3 2 4 2 2 2" xfId="1303"/>
    <cellStyle name="표준 3 2 4 2 3" xfId="1304"/>
    <cellStyle name="표준 3 2 4 3" xfId="1305"/>
    <cellStyle name="표준 3 2 4 3 2" xfId="1306"/>
    <cellStyle name="표준 3 2 4 4" xfId="1307"/>
    <cellStyle name="표준 3 2 5" xfId="1308"/>
    <cellStyle name="표준 3 2 5 2" xfId="1309"/>
    <cellStyle name="표준 3 2 5 2 2" xfId="1310"/>
    <cellStyle name="표준 3 2 5 3" xfId="1311"/>
    <cellStyle name="표준 3 2 6" xfId="1312"/>
    <cellStyle name="표준 3 2 6 2" xfId="1313"/>
    <cellStyle name="표준 3 2 7" xfId="1314"/>
    <cellStyle name="표준 3 2 7 2" xfId="1315"/>
    <cellStyle name="표준 3 2 8" xfId="1316"/>
    <cellStyle name="표준 3 3" xfId="1317"/>
    <cellStyle name="표준 3 3 2" xfId="1318"/>
    <cellStyle name="표준 3 3 3" xfId="1319"/>
    <cellStyle name="표준 3 3 3 2" xfId="1320"/>
    <cellStyle name="표준 3 3 3 2 2" xfId="1321"/>
    <cellStyle name="표준 3 3 3 2 2 2" xfId="1322"/>
    <cellStyle name="표준 3 3 3 2 3" xfId="1323"/>
    <cellStyle name="표준 3 3 3 3" xfId="1324"/>
    <cellStyle name="표준 3 3 3 3 2" xfId="1325"/>
    <cellStyle name="표준 3 3 3 4" xfId="1326"/>
    <cellStyle name="표준 3 3 4" xfId="1327"/>
    <cellStyle name="표준 3 3 4 2" xfId="1328"/>
    <cellStyle name="표준 3 3 4 2 2" xfId="1329"/>
    <cellStyle name="표준 3 3 4 3" xfId="1330"/>
    <cellStyle name="표준 3 3 5" xfId="1331"/>
    <cellStyle name="표준 3 3 5 2" xfId="1332"/>
    <cellStyle name="표준 3 3 6" xfId="1333"/>
    <cellStyle name="표준 3 3 6 2" xfId="1334"/>
    <cellStyle name="표준 3 3 7" xfId="1335"/>
    <cellStyle name="표준 3 4" xfId="1336"/>
    <cellStyle name="표준 3 4 2" xfId="1337"/>
    <cellStyle name="표준 3 4 3" xfId="1338"/>
    <cellStyle name="표준 3 4 3 2" xfId="1339"/>
    <cellStyle name="표준 3 4 3 2 2" xfId="1340"/>
    <cellStyle name="표준 3 4 3 3" xfId="1341"/>
    <cellStyle name="표준 3 4 4" xfId="1342"/>
    <cellStyle name="표준 3 4 4 2" xfId="1343"/>
    <cellStyle name="표준 3 4 5" xfId="1344"/>
    <cellStyle name="표준 3 5" xfId="1345"/>
    <cellStyle name="표준 3 6" xfId="1346"/>
    <cellStyle name="표준 3 6 2" xfId="1347"/>
    <cellStyle name="표준 3 6 2 2" xfId="1348"/>
    <cellStyle name="표준 3 6 2 2 2" xfId="1349"/>
    <cellStyle name="표준 3 6 2 3" xfId="1350"/>
    <cellStyle name="표준 3 6 3" xfId="1351"/>
    <cellStyle name="표준 3 6 3 2" xfId="1352"/>
    <cellStyle name="표준 3 6 4" xfId="1353"/>
    <cellStyle name="표준 3 7" xfId="1354"/>
    <cellStyle name="표준 3 7 2" xfId="1355"/>
    <cellStyle name="표준 3 7 2 2" xfId="1356"/>
    <cellStyle name="표준 3 7 2 2 2" xfId="1357"/>
    <cellStyle name="표준 3 7 2 3" xfId="1358"/>
    <cellStyle name="표준 3 7 3" xfId="1359"/>
    <cellStyle name="표준 3 7 3 2" xfId="1360"/>
    <cellStyle name="표준 3 7 4" xfId="1361"/>
    <cellStyle name="표준 3 8" xfId="1362"/>
    <cellStyle name="표준 3 9" xfId="1363"/>
    <cellStyle name="표준 30" xfId="1364"/>
    <cellStyle name="표준 38" xfId="1365"/>
    <cellStyle name="표준 4" xfId="1366"/>
    <cellStyle name="표준 4 2" xfId="1367"/>
    <cellStyle name="표준 4 3" xfId="1368"/>
    <cellStyle name="표준 41" xfId="1369"/>
    <cellStyle name="표준 5" xfId="1370"/>
    <cellStyle name="표준 6" xfId="1371"/>
    <cellStyle name="표준 7" xfId="1372"/>
    <cellStyle name="표준 8" xfId="1373"/>
    <cellStyle name="표준 9" xfId="1374"/>
    <cellStyle name="합산" xfId="1375"/>
    <cellStyle name="합산 2" xfId="1376"/>
    <cellStyle name="화폐기호" xfId="1377"/>
    <cellStyle name="화폐기호 2" xfId="1378"/>
    <cellStyle name="화폐기호0" xfId="1379"/>
    <cellStyle name="화폐기호0 2" xfId="1380"/>
  </cellStyles>
  <dxfs count="4">
    <dxf>
      <fill>
        <patternFill>
          <bgColor rgb="FFCCFFCC"/>
        </patternFill>
      </fill>
    </dxf>
    <dxf>
      <fill>
        <patternFill>
          <bgColor rgb="FFEBF1DE"/>
        </patternFill>
      </fill>
    </dxf>
    <dxf>
      <font>
        <u val="none"/>
        <color rgb="FF000000"/>
      </font>
      <fill>
        <patternFill>
          <bgColor rgb="FFCCFFCC"/>
        </patternFill>
      </fill>
    </dxf>
    <dxf>
      <font>
        <u val="none"/>
        <color rgb="FF000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50948;&#49373;&#51216;&#44160;&#44288;&#47144;\&#51216;&#44160;&#54364;\Documents%20and%20Settings\user\Local%20Settings\Temporary%20Internet%20Files\Content.IE5\4VX3YEB5\&#50948;&#49373;&#50504;&#51204;&#50868;&#50689;&#51216;&#44160;&#54364;-&#54616;&#50504;&#51473;(200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교"/>
      <sheetName val="위생안전(1)"/>
      <sheetName val="위생안전(2)"/>
      <sheetName val="위생안전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31"/>
  <sheetViews>
    <sheetView showGridLines="0" tabSelected="1" defaultGridColor="0" view="pageBreakPreview" zoomScaleSheetLayoutView="100" colorId="22" workbookViewId="0" topLeftCell="A11">
      <selection activeCell="AA23" sqref="AA23"/>
    </sheetView>
  </sheetViews>
  <sheetFormatPr defaultColWidth="8.88671875" defaultRowHeight="13.5"/>
  <cols>
    <col min="1" max="1" width="6.6640625" style="1" customWidth="1"/>
    <col min="2" max="2" width="2.88671875" style="1" customWidth="1"/>
    <col min="3" max="3" width="3.77734375" style="1" customWidth="1"/>
    <col min="4" max="4" width="1.99609375" style="1" customWidth="1"/>
    <col min="5" max="5" width="4.6640625" style="1" customWidth="1"/>
    <col min="6" max="6" width="1.66796875" style="1" customWidth="1"/>
    <col min="7" max="7" width="3.10546875" style="1" customWidth="1"/>
    <col min="8" max="8" width="2.6640625" style="1" customWidth="1"/>
    <col min="9" max="9" width="2.21484375" style="1" customWidth="1"/>
    <col min="10" max="10" width="3.5546875" style="1" customWidth="1"/>
    <col min="11" max="11" width="5.21484375" style="1" customWidth="1"/>
    <col min="12" max="12" width="0.88671875" style="1" customWidth="1"/>
    <col min="13" max="13" width="7.77734375" style="1" customWidth="1"/>
    <col min="14" max="14" width="1.2265625" style="1" customWidth="1"/>
    <col min="15" max="15" width="3.77734375" style="1" customWidth="1"/>
    <col min="16" max="16" width="2.99609375" style="1" customWidth="1"/>
    <col min="17" max="17" width="5.3359375" style="1" customWidth="1"/>
    <col min="18" max="18" width="0.9921875" style="1" customWidth="1"/>
    <col min="19" max="19" width="4.3359375" style="1" customWidth="1"/>
    <col min="20" max="20" width="0.44140625" style="1" customWidth="1"/>
    <col min="21" max="21" width="4.88671875" style="1" customWidth="1"/>
    <col min="22" max="22" width="3.21484375" style="1" customWidth="1"/>
    <col min="23" max="23" width="1.5625" style="1" customWidth="1"/>
    <col min="24" max="24" width="4.3359375" style="1" customWidth="1"/>
    <col min="25" max="25" width="1.4375" style="1" customWidth="1"/>
    <col min="26" max="26" width="12.88671875" style="0" customWidth="1"/>
    <col min="27" max="27" width="8.88671875" style="0" bestFit="1" customWidth="1"/>
    <col min="52" max="256" width="8.88671875" style="1" customWidth="1"/>
  </cols>
  <sheetData>
    <row r="1" ht="6" customHeight="1"/>
    <row r="2" spans="1:24" ht="41.25" customHeight="1">
      <c r="A2" s="207" t="s">
        <v>367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</row>
    <row r="3" spans="1:24" ht="16.5" customHeight="1">
      <c r="A3" s="208" t="s">
        <v>302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4" spans="1:27" ht="23.25" customHeight="1">
      <c r="A4" s="209" t="s">
        <v>200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Z4" s="86" t="s">
        <v>220</v>
      </c>
      <c r="AA4" s="134">
        <f>#REF!+#REF!+#REF!</f>
        <v>97</v>
      </c>
    </row>
    <row r="5" spans="1:51" s="23" customFormat="1" ht="21" customHeight="1">
      <c r="A5" s="212" t="s">
        <v>178</v>
      </c>
      <c r="B5" s="185"/>
      <c r="C5" s="184" t="s">
        <v>177</v>
      </c>
      <c r="D5" s="185"/>
      <c r="E5" s="184" t="s">
        <v>19</v>
      </c>
      <c r="F5" s="185"/>
      <c r="G5" s="184" t="s">
        <v>175</v>
      </c>
      <c r="H5" s="185"/>
      <c r="I5" s="184" t="s">
        <v>304</v>
      </c>
      <c r="J5" s="185"/>
      <c r="K5" s="184" t="s">
        <v>143</v>
      </c>
      <c r="L5" s="185"/>
      <c r="M5" s="184" t="s">
        <v>322</v>
      </c>
      <c r="N5" s="198"/>
      <c r="O5" s="218" t="s">
        <v>129</v>
      </c>
      <c r="P5" s="219"/>
      <c r="Q5" s="219"/>
      <c r="R5" s="219"/>
      <c r="S5" s="219"/>
      <c r="T5" s="219"/>
      <c r="U5" s="219"/>
      <c r="V5" s="219"/>
      <c r="W5" s="219"/>
      <c r="X5" s="220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23" customFormat="1" ht="21" customHeight="1">
      <c r="A6" s="210"/>
      <c r="B6" s="187"/>
      <c r="C6" s="186"/>
      <c r="D6" s="187"/>
      <c r="E6" s="186"/>
      <c r="F6" s="187"/>
      <c r="G6" s="186"/>
      <c r="H6" s="187"/>
      <c r="I6" s="186"/>
      <c r="J6" s="187"/>
      <c r="K6" s="186"/>
      <c r="L6" s="187"/>
      <c r="M6" s="199"/>
      <c r="N6" s="200"/>
      <c r="O6" s="193" t="s">
        <v>1</v>
      </c>
      <c r="P6" s="194"/>
      <c r="Q6" s="193" t="s">
        <v>38</v>
      </c>
      <c r="R6" s="194"/>
      <c r="S6" s="215" t="s">
        <v>376</v>
      </c>
      <c r="T6" s="216"/>
      <c r="U6" s="217"/>
      <c r="V6" s="193" t="s">
        <v>138</v>
      </c>
      <c r="W6" s="194"/>
      <c r="X6" s="213" t="s">
        <v>55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23" customFormat="1" ht="21" customHeight="1">
      <c r="A7" s="211"/>
      <c r="B7" s="189"/>
      <c r="C7" s="188"/>
      <c r="D7" s="189"/>
      <c r="E7" s="188"/>
      <c r="F7" s="189"/>
      <c r="G7" s="188"/>
      <c r="H7" s="189"/>
      <c r="I7" s="188"/>
      <c r="J7" s="189"/>
      <c r="K7" s="188"/>
      <c r="L7" s="189"/>
      <c r="M7" s="201"/>
      <c r="N7" s="202"/>
      <c r="O7" s="188"/>
      <c r="P7" s="189"/>
      <c r="Q7" s="188"/>
      <c r="R7" s="189"/>
      <c r="S7" s="215" t="s">
        <v>59</v>
      </c>
      <c r="T7" s="217"/>
      <c r="U7" s="20" t="s">
        <v>375</v>
      </c>
      <c r="V7" s="188"/>
      <c r="W7" s="189"/>
      <c r="X7" s="214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24" customFormat="1" ht="27" customHeight="1">
      <c r="A8" s="225" t="s">
        <v>170</v>
      </c>
      <c r="B8" s="226"/>
      <c r="C8" s="190" t="s">
        <v>62</v>
      </c>
      <c r="D8" s="191"/>
      <c r="E8" s="190" t="s">
        <v>64</v>
      </c>
      <c r="F8" s="191"/>
      <c r="G8" s="190">
        <v>22</v>
      </c>
      <c r="H8" s="191"/>
      <c r="I8" s="190">
        <v>522</v>
      </c>
      <c r="J8" s="191"/>
      <c r="K8" s="190">
        <v>61</v>
      </c>
      <c r="L8" s="191"/>
      <c r="M8" s="231" t="s">
        <v>139</v>
      </c>
      <c r="N8" s="232"/>
      <c r="O8" s="190" t="s">
        <v>56</v>
      </c>
      <c r="P8" s="191"/>
      <c r="Q8" s="190" t="s">
        <v>66</v>
      </c>
      <c r="R8" s="191"/>
      <c r="S8" s="190">
        <v>2</v>
      </c>
      <c r="T8" s="191"/>
      <c r="U8" s="41">
        <v>2</v>
      </c>
      <c r="V8" s="190">
        <v>0</v>
      </c>
      <c r="W8" s="191"/>
      <c r="X8" s="42">
        <v>6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25" customFormat="1" ht="23.25" customHeight="1">
      <c r="A9" s="221" t="s">
        <v>50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25" customFormat="1" ht="21" customHeight="1">
      <c r="A10" s="176" t="s">
        <v>151</v>
      </c>
      <c r="B10" s="176"/>
      <c r="C10" s="176"/>
      <c r="D10" s="176"/>
      <c r="E10" s="176"/>
      <c r="F10" s="176"/>
      <c r="G10" s="176"/>
      <c r="H10" s="176"/>
      <c r="I10" s="176" t="s">
        <v>3</v>
      </c>
      <c r="J10" s="176"/>
      <c r="K10" s="195" t="s">
        <v>209</v>
      </c>
      <c r="L10" s="196"/>
      <c r="M10" s="196"/>
      <c r="N10" s="196"/>
      <c r="O10" s="196"/>
      <c r="P10" s="197"/>
      <c r="Q10" s="176" t="s">
        <v>222</v>
      </c>
      <c r="R10" s="176"/>
      <c r="S10" s="176"/>
      <c r="T10" s="176"/>
      <c r="U10" s="176"/>
      <c r="V10" s="176" t="s">
        <v>135</v>
      </c>
      <c r="W10" s="176"/>
      <c r="X10" s="176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25" customFormat="1" ht="34.5" customHeight="1">
      <c r="A11" s="19" t="s">
        <v>180</v>
      </c>
      <c r="B11" s="176" t="s">
        <v>171</v>
      </c>
      <c r="C11" s="176"/>
      <c r="D11" s="176" t="s">
        <v>63</v>
      </c>
      <c r="E11" s="176"/>
      <c r="F11" s="176" t="s">
        <v>55</v>
      </c>
      <c r="G11" s="176"/>
      <c r="H11" s="176"/>
      <c r="I11" s="176"/>
      <c r="J11" s="176"/>
      <c r="K11" s="195" t="s">
        <v>157</v>
      </c>
      <c r="L11" s="197"/>
      <c r="M11" s="195" t="s">
        <v>355</v>
      </c>
      <c r="N11" s="196"/>
      <c r="O11" s="196"/>
      <c r="P11" s="197"/>
      <c r="Q11" s="19" t="s">
        <v>173</v>
      </c>
      <c r="R11" s="176" t="s">
        <v>54</v>
      </c>
      <c r="S11" s="176"/>
      <c r="T11" s="176" t="s">
        <v>52</v>
      </c>
      <c r="U11" s="176"/>
      <c r="V11" s="176"/>
      <c r="W11" s="176"/>
      <c r="X11" s="176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45" customFormat="1" ht="27.75" customHeight="1">
      <c r="A12" s="55"/>
      <c r="B12" s="172">
        <f>522+61+14</f>
        <v>597</v>
      </c>
      <c r="C12" s="172"/>
      <c r="D12" s="172"/>
      <c r="E12" s="172"/>
      <c r="F12" s="172">
        <v>597</v>
      </c>
      <c r="G12" s="172"/>
      <c r="H12" s="172"/>
      <c r="I12" s="172">
        <v>5</v>
      </c>
      <c r="J12" s="172"/>
      <c r="K12" s="222" t="s">
        <v>134</v>
      </c>
      <c r="L12" s="178"/>
      <c r="M12" s="74"/>
      <c r="N12" s="177" t="s">
        <v>109</v>
      </c>
      <c r="O12" s="177"/>
      <c r="P12" s="178"/>
      <c r="Q12" s="55" t="s">
        <v>134</v>
      </c>
      <c r="R12" s="172"/>
      <c r="S12" s="172"/>
      <c r="T12" s="172"/>
      <c r="U12" s="172"/>
      <c r="V12" s="206" t="s">
        <v>43</v>
      </c>
      <c r="W12" s="206"/>
      <c r="X12" s="206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24" ht="23.25" customHeight="1">
      <c r="A13" s="22" t="s">
        <v>33</v>
      </c>
      <c r="B13" s="22"/>
      <c r="C13" s="22"/>
      <c r="D13" s="223" t="str">
        <f>IF(SUM(#REF!+#REF!+#REF!)&gt;=90,"A",IF(SUM(#REF!+#REF!+#REF!)&gt;=80,"B",IF(SUM(#REF!+#REF!+#REF!)&gt;=70,"C",IF(SUM(#REF!+#REF!+#REF!)&gt;=60,"D","E"))))</f>
        <v>A</v>
      </c>
      <c r="E13" s="223"/>
      <c r="F13" s="40" t="s">
        <v>67</v>
      </c>
      <c r="G13"/>
      <c r="H13"/>
      <c r="I13" s="40"/>
      <c r="J13" s="22"/>
      <c r="K13" s="179" t="e">
        <f>#REF!+#REF!+#REF!</f>
        <v>#REF!</v>
      </c>
      <c r="L13" s="179"/>
      <c r="M13" s="22"/>
      <c r="N13" s="22"/>
      <c r="O13"/>
      <c r="P13"/>
      <c r="Q13"/>
      <c r="R13"/>
      <c r="S13"/>
      <c r="T13"/>
      <c r="U13"/>
      <c r="V13"/>
      <c r="W13" s="22"/>
      <c r="X13" s="22"/>
    </row>
    <row r="14" spans="1:51" s="11" customFormat="1" ht="25.5" customHeight="1">
      <c r="A14" s="175" t="s">
        <v>156</v>
      </c>
      <c r="B14" s="175"/>
      <c r="C14" s="175"/>
      <c r="D14" s="175"/>
      <c r="E14" s="175"/>
      <c r="F14" s="175"/>
      <c r="G14" s="175"/>
      <c r="H14" s="175"/>
      <c r="I14" s="180" t="s">
        <v>2</v>
      </c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2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11" customFormat="1" ht="45.75" customHeight="1">
      <c r="A15" s="224" t="s">
        <v>321</v>
      </c>
      <c r="B15" s="224"/>
      <c r="C15" s="224"/>
      <c r="D15" s="224"/>
      <c r="E15" s="224"/>
      <c r="F15" s="224"/>
      <c r="G15" s="224"/>
      <c r="H15" s="224"/>
      <c r="I15" s="228" t="s">
        <v>148</v>
      </c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30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11" customFormat="1" ht="45.75" customHeight="1">
      <c r="A16" s="173" t="s">
        <v>30</v>
      </c>
      <c r="B16" s="173"/>
      <c r="C16" s="173"/>
      <c r="D16" s="173"/>
      <c r="E16" s="173"/>
      <c r="F16" s="173"/>
      <c r="G16" s="173"/>
      <c r="H16" s="173"/>
      <c r="I16" s="228" t="s">
        <v>207</v>
      </c>
      <c r="J16" s="229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30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11" customFormat="1" ht="45.75" customHeight="1">
      <c r="A17" s="173" t="s">
        <v>279</v>
      </c>
      <c r="B17" s="173"/>
      <c r="C17" s="173"/>
      <c r="D17" s="173"/>
      <c r="E17" s="173"/>
      <c r="F17" s="173"/>
      <c r="G17" s="173"/>
      <c r="H17" s="173"/>
      <c r="I17" s="228" t="s">
        <v>148</v>
      </c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29"/>
      <c r="V17" s="229"/>
      <c r="W17" s="229"/>
      <c r="X17" s="230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24" ht="23.25" customHeight="1">
      <c r="A18" s="68" t="s">
        <v>291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70"/>
      <c r="P18" s="70"/>
      <c r="Q18" s="70"/>
      <c r="R18" s="70"/>
      <c r="S18" s="70"/>
      <c r="T18" s="70"/>
      <c r="U18" s="70"/>
      <c r="V18" s="70"/>
      <c r="W18" s="68"/>
      <c r="X18" s="68"/>
    </row>
    <row r="19" spans="1:24" ht="23.25" customHeight="1">
      <c r="A19" s="71" t="s">
        <v>244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</row>
    <row r="20" spans="1:51" s="11" customFormat="1" ht="25.5" customHeight="1">
      <c r="A20" s="174" t="s">
        <v>417</v>
      </c>
      <c r="B20" s="174"/>
      <c r="C20" s="174"/>
      <c r="D20" s="174"/>
      <c r="E20" s="174"/>
      <c r="F20" s="174"/>
      <c r="G20" s="174"/>
      <c r="H20" s="174"/>
      <c r="I20" s="175" t="s">
        <v>204</v>
      </c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11" customFormat="1" ht="45.75" customHeight="1">
      <c r="A21" s="203" t="s">
        <v>192</v>
      </c>
      <c r="B21" s="203"/>
      <c r="C21" s="203"/>
      <c r="D21" s="203"/>
      <c r="E21" s="203"/>
      <c r="F21" s="203"/>
      <c r="G21" s="203"/>
      <c r="H21" s="203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s="11" customFormat="1" ht="45.75" customHeight="1">
      <c r="A22" s="205" t="s">
        <v>193</v>
      </c>
      <c r="B22" s="205"/>
      <c r="C22" s="205"/>
      <c r="D22" s="205"/>
      <c r="E22" s="205"/>
      <c r="F22" s="205"/>
      <c r="G22" s="205"/>
      <c r="H22" s="205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ht="10.5" customHeight="1"/>
    <row r="24" spans="1:51" s="16" customFormat="1" ht="27" customHeight="1">
      <c r="A24" s="21"/>
      <c r="B24" s="21"/>
      <c r="C24" s="21"/>
      <c r="D24" s="21"/>
      <c r="E24" s="21"/>
      <c r="F24" s="21"/>
      <c r="G24" s="21"/>
      <c r="H24" s="21"/>
      <c r="J24" s="21"/>
      <c r="K24" s="18" t="s">
        <v>162</v>
      </c>
      <c r="L24" s="227">
        <v>45273</v>
      </c>
      <c r="M24" s="227"/>
      <c r="N24" s="227"/>
      <c r="O24" s="227"/>
      <c r="P24" s="227"/>
      <c r="Q24" s="26"/>
      <c r="R24" s="26"/>
      <c r="S24" s="26"/>
      <c r="T24" s="26"/>
      <c r="U24" s="26"/>
      <c r="V24" s="26"/>
      <c r="W24" s="26"/>
      <c r="X24" s="27"/>
      <c r="Y24" s="21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24" ht="22.5" customHeight="1">
      <c r="A25" s="22"/>
      <c r="B25" s="22"/>
      <c r="C25" s="22"/>
      <c r="D25" s="22"/>
      <c r="E25" s="170" t="s">
        <v>29</v>
      </c>
      <c r="F25" s="170"/>
      <c r="G25" s="170"/>
      <c r="H25" s="170" t="s">
        <v>137</v>
      </c>
      <c r="I25" s="170"/>
      <c r="J25" s="171" t="s">
        <v>149</v>
      </c>
      <c r="K25" s="171"/>
      <c r="L25" s="171"/>
      <c r="M25" s="171"/>
      <c r="N25" s="170" t="s">
        <v>176</v>
      </c>
      <c r="O25" s="170"/>
      <c r="P25" s="204" t="s">
        <v>305</v>
      </c>
      <c r="Q25" s="204"/>
      <c r="R25" s="22"/>
      <c r="S25" s="170" t="s">
        <v>179</v>
      </c>
      <c r="T25" s="170"/>
      <c r="U25" s="171" t="s">
        <v>66</v>
      </c>
      <c r="V25" s="171"/>
      <c r="W25" s="170" t="s">
        <v>167</v>
      </c>
      <c r="X25" s="170"/>
    </row>
    <row r="26" spans="1:24" ht="22.5" customHeight="1">
      <c r="A26" s="22"/>
      <c r="B26" s="22"/>
      <c r="C26" s="22"/>
      <c r="D26" s="22"/>
      <c r="E26" s="170" t="s">
        <v>29</v>
      </c>
      <c r="F26" s="170"/>
      <c r="G26" s="170"/>
      <c r="H26" s="170" t="s">
        <v>137</v>
      </c>
      <c r="I26" s="170"/>
      <c r="J26" s="183" t="s">
        <v>149</v>
      </c>
      <c r="K26" s="183"/>
      <c r="L26" s="183"/>
      <c r="M26" s="183"/>
      <c r="N26" s="170" t="s">
        <v>176</v>
      </c>
      <c r="O26" s="170"/>
      <c r="P26" s="192" t="s">
        <v>141</v>
      </c>
      <c r="Q26" s="192"/>
      <c r="R26" s="22"/>
      <c r="S26" s="170" t="s">
        <v>179</v>
      </c>
      <c r="T26" s="170"/>
      <c r="U26" s="171" t="s">
        <v>56</v>
      </c>
      <c r="V26" s="171"/>
      <c r="W26" s="170" t="s">
        <v>167</v>
      </c>
      <c r="X26" s="170"/>
    </row>
    <row r="27" spans="1:24" ht="22.5" customHeight="1">
      <c r="A27" s="22"/>
      <c r="B27" s="22"/>
      <c r="C27" s="22"/>
      <c r="D27" s="22"/>
      <c r="E27" s="170" t="s">
        <v>26</v>
      </c>
      <c r="F27" s="170"/>
      <c r="G27" s="170"/>
      <c r="H27" s="170" t="s">
        <v>137</v>
      </c>
      <c r="I27" s="170"/>
      <c r="J27" s="183" t="s">
        <v>149</v>
      </c>
      <c r="K27" s="183"/>
      <c r="L27" s="183"/>
      <c r="M27" s="183"/>
      <c r="N27" s="170" t="s">
        <v>176</v>
      </c>
      <c r="O27" s="170"/>
      <c r="P27" s="192" t="s">
        <v>172</v>
      </c>
      <c r="Q27" s="192"/>
      <c r="R27" s="22"/>
      <c r="S27" s="170" t="s">
        <v>179</v>
      </c>
      <c r="T27" s="170"/>
      <c r="U27" s="183" t="s">
        <v>64</v>
      </c>
      <c r="V27" s="183"/>
      <c r="W27" s="170" t="s">
        <v>167</v>
      </c>
      <c r="X27" s="170"/>
    </row>
    <row r="28" spans="21:22" ht="13.5">
      <c r="U28" s="53"/>
      <c r="V28" s="53"/>
    </row>
    <row r="29" spans="16:17" ht="13.5" hidden="1">
      <c r="P29" s="43" t="s">
        <v>134</v>
      </c>
      <c r="Q29" s="44"/>
    </row>
    <row r="30" spans="16:19" ht="13.5" hidden="1">
      <c r="P30" s="50" t="s">
        <v>141</v>
      </c>
      <c r="Q30" s="50" t="s">
        <v>168</v>
      </c>
      <c r="R30" s="50"/>
      <c r="S30" s="50"/>
    </row>
    <row r="31" spans="16:19" ht="13.5" hidden="1">
      <c r="P31" s="50" t="s">
        <v>172</v>
      </c>
      <c r="Q31" s="50" t="s">
        <v>415</v>
      </c>
      <c r="R31" s="50" t="s">
        <v>163</v>
      </c>
      <c r="S31" s="50"/>
    </row>
    <row r="32" ht="13.5" hidden="1"/>
  </sheetData>
  <sheetProtection/>
  <mergeCells count="92">
    <mergeCell ref="S27:T27"/>
    <mergeCell ref="U25:V25"/>
    <mergeCell ref="W27:X27"/>
    <mergeCell ref="W26:X26"/>
    <mergeCell ref="U26:V26"/>
    <mergeCell ref="S26:T26"/>
    <mergeCell ref="S25:T25"/>
    <mergeCell ref="W25:X25"/>
    <mergeCell ref="R12:S12"/>
    <mergeCell ref="I21:X21"/>
    <mergeCell ref="N25:O25"/>
    <mergeCell ref="H25:I25"/>
    <mergeCell ref="A17:H17"/>
    <mergeCell ref="A20:H20"/>
    <mergeCell ref="A14:H14"/>
    <mergeCell ref="T12:U12"/>
    <mergeCell ref="V10:X11"/>
    <mergeCell ref="N12:P12"/>
    <mergeCell ref="K13:L13"/>
    <mergeCell ref="I14:X14"/>
    <mergeCell ref="T11:U11"/>
    <mergeCell ref="E27:G27"/>
    <mergeCell ref="U27:V27"/>
    <mergeCell ref="I5:J7"/>
    <mergeCell ref="I8:J8"/>
    <mergeCell ref="I10:J11"/>
    <mergeCell ref="J26:M26"/>
    <mergeCell ref="N27:O27"/>
    <mergeCell ref="H27:I27"/>
    <mergeCell ref="R11:S11"/>
    <mergeCell ref="P27:Q27"/>
    <mergeCell ref="V6:W7"/>
    <mergeCell ref="O8:P8"/>
    <mergeCell ref="K10:P10"/>
    <mergeCell ref="M5:N7"/>
    <mergeCell ref="O6:P7"/>
    <mergeCell ref="E25:G25"/>
    <mergeCell ref="P26:Q26"/>
    <mergeCell ref="A21:H21"/>
    <mergeCell ref="J25:M25"/>
    <mergeCell ref="H26:I26"/>
    <mergeCell ref="P25:Q25"/>
    <mergeCell ref="A22:H22"/>
    <mergeCell ref="I22:X22"/>
    <mergeCell ref="N26:O26"/>
    <mergeCell ref="C8:D8"/>
    <mergeCell ref="A2:X2"/>
    <mergeCell ref="A3:X3"/>
    <mergeCell ref="A4:X4"/>
    <mergeCell ref="A6:B7"/>
    <mergeCell ref="A5:B7"/>
    <mergeCell ref="C5:D7"/>
    <mergeCell ref="Q6:R7"/>
    <mergeCell ref="X6:X7"/>
    <mergeCell ref="Q8:R8"/>
    <mergeCell ref="G8:H8"/>
    <mergeCell ref="E5:F7"/>
    <mergeCell ref="E8:F8"/>
    <mergeCell ref="S6:U6"/>
    <mergeCell ref="K5:L7"/>
    <mergeCell ref="G5:H7"/>
    <mergeCell ref="S8:T8"/>
    <mergeCell ref="S7:T7"/>
    <mergeCell ref="O5:X5"/>
    <mergeCell ref="V8:W8"/>
    <mergeCell ref="M11:P11"/>
    <mergeCell ref="I20:X20"/>
    <mergeCell ref="D11:E11"/>
    <mergeCell ref="F11:H11"/>
    <mergeCell ref="A9:X9"/>
    <mergeCell ref="Q10:U10"/>
    <mergeCell ref="A10:H10"/>
    <mergeCell ref="K11:L11"/>
    <mergeCell ref="B11:C11"/>
    <mergeCell ref="V12:X12"/>
    <mergeCell ref="K8:L8"/>
    <mergeCell ref="F12:H12"/>
    <mergeCell ref="I12:J12"/>
    <mergeCell ref="K12:L12"/>
    <mergeCell ref="D13:E13"/>
    <mergeCell ref="D12:E12"/>
    <mergeCell ref="A15:H15"/>
    <mergeCell ref="A16:H16"/>
    <mergeCell ref="B12:C12"/>
    <mergeCell ref="A8:B8"/>
    <mergeCell ref="L24:P24"/>
    <mergeCell ref="I16:X16"/>
    <mergeCell ref="M8:N8"/>
    <mergeCell ref="I17:X17"/>
    <mergeCell ref="J27:M27"/>
    <mergeCell ref="I15:X15"/>
    <mergeCell ref="E26:G26"/>
  </mergeCells>
  <conditionalFormatting sqref="L24:P24">
    <cfRule type="cellIs" priority="21" dxfId="1" operator="equal" stopIfTrue="1">
      <formula>"[Ctrl + ;] 입력"</formula>
    </cfRule>
  </conditionalFormatting>
  <conditionalFormatting sqref="I16:X16">
    <cfRule type="expression" priority="7" dxfId="0" stopIfTrue="1">
      <formula>$I$16=""</formula>
    </cfRule>
  </conditionalFormatting>
  <conditionalFormatting sqref="I17:X17 I15:X15">
    <cfRule type="expression" priority="1" dxfId="0" stopIfTrue="1">
      <formula>$I$17=""</formula>
    </cfRule>
  </conditionalFormatting>
  <dataValidations count="4">
    <dataValidation errorStyle="information" type="list" allowBlank="1" showInputMessage="1" showErrorMessage="1" errorTitle="입력오류" error="목록에서 선택해 주세요!" sqref="P26:Q26">
      <formula1>$P$30:$S$30</formula1>
    </dataValidation>
    <dataValidation errorStyle="information" type="list" allowBlank="1" showInputMessage="1" showErrorMessage="1" errorTitle="입력오류" error="목록에서 선택해 주세요!" sqref="P27:Q27">
      <formula1>$P$31:$S$31</formula1>
    </dataValidation>
    <dataValidation errorStyle="information" type="list" allowBlank="1" showInputMessage="1" showErrorMessage="1" errorTitle="입력오류" error="목록에서 선택해 주세요!" sqref="K12 T12 Q12:R12">
      <formula1>$P$29:$Q$29</formula1>
    </dataValidation>
    <dataValidation type="list" allowBlank="1" showInputMessage="1" sqref="M12">
      <formula1>"일부위탁, 전부위탁"</formula1>
    </dataValidation>
  </dataValidations>
  <printOptions horizontalCentered="1" verticalCentered="1"/>
  <pageMargins left="0.7086111307144165" right="0.7086111307144165" top="0.7475000023841858" bottom="0.7475000023841858" header="0.31486111879348755" footer="0.31486111879348755"/>
  <pageSetup fitToHeight="0" fitToWidth="1" horizontalDpi="600" verticalDpi="600" orientation="portrait" paperSize="9" scale="9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showGridLines="0" defaultGridColor="0" view="pageBreakPreview" zoomScaleSheetLayoutView="100" colorId="0" workbookViewId="0" topLeftCell="A1">
      <pane ySplit="4" topLeftCell="A5" activePane="bottomLeft" state="frozen"/>
      <selection pane="bottomLeft" activeCell="E20" sqref="E20"/>
      <selection pane="topLeft" activeCell="E20" sqref="E20"/>
    </sheetView>
  </sheetViews>
  <sheetFormatPr defaultColWidth="8.88671875" defaultRowHeight="13.5"/>
  <cols>
    <col min="1" max="1" width="4.21484375" style="1" customWidth="1"/>
    <col min="2" max="2" width="31.99609375" style="1" customWidth="1"/>
    <col min="3" max="3" width="5.5546875" style="1" customWidth="1"/>
    <col min="4" max="4" width="16.99609375" style="1" customWidth="1"/>
    <col min="5" max="5" width="18.10546875" style="6" customWidth="1"/>
    <col min="6" max="6" width="4.4453125" style="6" bestFit="1" customWidth="1"/>
    <col min="7" max="7" width="2.77734375" style="1" customWidth="1"/>
    <col min="8" max="8" width="8.77734375" style="56" customWidth="1"/>
    <col min="9" max="13" width="9.10546875" style="56" hidden="1" customWidth="1"/>
    <col min="14" max="14" width="9.10546875" style="57" hidden="1" customWidth="1"/>
    <col min="15" max="15" width="9.10546875" style="1" hidden="1" customWidth="1"/>
    <col min="16" max="18" width="8.88671875" style="1" customWidth="1"/>
    <col min="19" max="19" width="8.88671875" style="1" bestFit="1" customWidth="1"/>
    <col min="20" max="20" width="8.88671875" style="1" customWidth="1"/>
    <col min="21" max="21" width="8.88671875" style="1" bestFit="1" customWidth="1"/>
    <col min="22" max="23" width="8.88671875" style="1" customWidth="1"/>
    <col min="24" max="24" width="8.88671875" style="1" bestFit="1" customWidth="1"/>
    <col min="25" max="256" width="8.88671875" style="1" customWidth="1"/>
  </cols>
  <sheetData>
    <row r="1" spans="1:16" s="29" customFormat="1" ht="30" customHeight="1">
      <c r="A1" s="14" t="s">
        <v>275</v>
      </c>
      <c r="B1" s="14"/>
      <c r="C1" s="14"/>
      <c r="D1" s="28"/>
      <c r="E1" s="4"/>
      <c r="F1" s="64" t="s">
        <v>454</v>
      </c>
      <c r="G1" s="1"/>
      <c r="H1" s="15"/>
      <c r="I1" s="15"/>
      <c r="J1" s="15"/>
      <c r="K1" s="15"/>
      <c r="L1" s="15"/>
      <c r="M1" s="15"/>
      <c r="N1" s="1"/>
      <c r="O1" s="1"/>
      <c r="P1" s="48"/>
    </row>
    <row r="2" spans="1:16" s="2" customFormat="1" ht="30" customHeight="1">
      <c r="A2" s="22" t="s">
        <v>449</v>
      </c>
      <c r="B2" s="39"/>
      <c r="C2" s="39"/>
      <c r="D2" s="39"/>
      <c r="E2" s="39"/>
      <c r="F2" s="2" t="s">
        <v>217</v>
      </c>
      <c r="G2" s="2">
        <f>SUM(F5:F21)</f>
        <v>51</v>
      </c>
      <c r="H2" s="2" t="s">
        <v>169</v>
      </c>
      <c r="I2"/>
      <c r="J2"/>
      <c r="K2"/>
      <c r="L2" s="30"/>
      <c r="M2" s="30"/>
      <c r="N2" s="29"/>
      <c r="O2" s="46"/>
      <c r="P2" s="48"/>
    </row>
    <row r="3" spans="6:16" ht="13.5">
      <c r="F3" s="59" t="s">
        <v>431</v>
      </c>
      <c r="P3" s="47"/>
    </row>
    <row r="4" spans="1:27" ht="40.5" customHeight="1">
      <c r="A4" s="75" t="s">
        <v>136</v>
      </c>
      <c r="B4" s="75" t="s">
        <v>142</v>
      </c>
      <c r="C4" s="233" t="s">
        <v>260</v>
      </c>
      <c r="D4" s="234"/>
      <c r="E4" s="75" t="s">
        <v>135</v>
      </c>
      <c r="F4" s="75" t="s">
        <v>65</v>
      </c>
      <c r="P4" s="47"/>
      <c r="AA4" s="135"/>
    </row>
    <row r="5" spans="1:15" ht="55.5" customHeight="1">
      <c r="A5" s="157" t="s">
        <v>154</v>
      </c>
      <c r="B5" s="7" t="s">
        <v>373</v>
      </c>
      <c r="C5" s="72" t="str">
        <f>IF(F5=0,"부적합","적합")</f>
        <v>적합</v>
      </c>
      <c r="D5" s="125" t="s">
        <v>238</v>
      </c>
      <c r="E5" s="8" t="str">
        <f>IF(F5=0,"지도 사항을 상세히 기재해 주세요!","")</f>
        <v/>
      </c>
      <c r="F5" s="8">
        <v>3</v>
      </c>
      <c r="I5" s="49" t="s">
        <v>22</v>
      </c>
      <c r="J5" s="49" t="s">
        <v>446</v>
      </c>
      <c r="K5" s="49"/>
      <c r="L5" s="49"/>
      <c r="M5" s="49"/>
      <c r="N5" s="49"/>
      <c r="O5" s="49"/>
    </row>
    <row r="6" spans="1:15" ht="55.5" customHeight="1">
      <c r="A6" s="235"/>
      <c r="B6" s="9" t="s">
        <v>183</v>
      </c>
      <c r="C6" s="72" t="str">
        <f aca="true" t="shared" si="0" ref="C6:C21">IF(F6=0,"부적합","적합")</f>
        <v>적합</v>
      </c>
      <c r="D6" s="125" t="s">
        <v>476</v>
      </c>
      <c r="E6" s="8" t="str">
        <f>IF(F6=0,"지도 사항을 상세히 기재해 주세요!","")</f>
        <v/>
      </c>
      <c r="F6" s="8">
        <v>3</v>
      </c>
      <c r="I6" s="49" t="s">
        <v>350</v>
      </c>
      <c r="J6" s="49" t="s">
        <v>314</v>
      </c>
      <c r="K6" s="49" t="s">
        <v>116</v>
      </c>
      <c r="L6" s="49" t="s">
        <v>327</v>
      </c>
      <c r="M6" s="49" t="s">
        <v>5</v>
      </c>
      <c r="N6" s="49"/>
      <c r="O6" s="49"/>
    </row>
    <row r="7" spans="1:15" ht="55.5" customHeight="1">
      <c r="A7" s="235"/>
      <c r="B7" s="9" t="s">
        <v>384</v>
      </c>
      <c r="C7" s="72" t="str">
        <f t="shared" si="0"/>
        <v>적합</v>
      </c>
      <c r="D7" s="63" t="s">
        <v>390</v>
      </c>
      <c r="E7" s="8" t="str">
        <f>IF(F7=0,"지도 사항을 상세히 기재해 주세요!","")</f>
        <v/>
      </c>
      <c r="F7" s="8">
        <v>3</v>
      </c>
      <c r="I7" s="49"/>
      <c r="J7" s="49"/>
      <c r="K7" s="49"/>
      <c r="L7" s="49"/>
      <c r="M7" s="49"/>
      <c r="N7" s="49"/>
      <c r="O7" s="49"/>
    </row>
    <row r="8" spans="1:24" ht="55.5" customHeight="1">
      <c r="A8" s="236" t="s">
        <v>61</v>
      </c>
      <c r="B8" s="9" t="s">
        <v>388</v>
      </c>
      <c r="C8" s="72" t="s">
        <v>62</v>
      </c>
      <c r="D8" s="63" t="s">
        <v>459</v>
      </c>
      <c r="E8" s="132" t="str">
        <f>IF(F8=0,"지도 사항을 상세히 기재해 주세요!","")</f>
        <v/>
      </c>
      <c r="F8" s="8">
        <v>3</v>
      </c>
      <c r="I8" s="49" t="s">
        <v>267</v>
      </c>
      <c r="J8" s="49"/>
      <c r="K8" s="49"/>
      <c r="L8" s="49"/>
      <c r="M8" s="49"/>
      <c r="N8" s="49"/>
      <c r="O8" s="133" t="s">
        <v>181</v>
      </c>
      <c r="Q8" s="13" t="s">
        <v>174</v>
      </c>
      <c r="S8" s="3">
        <v>1</v>
      </c>
      <c r="U8" s="3">
        <v>2</v>
      </c>
      <c r="X8" s="3">
        <v>5</v>
      </c>
    </row>
    <row r="9" spans="1:15" ht="55.5" customHeight="1">
      <c r="A9" s="235"/>
      <c r="B9" s="9" t="s">
        <v>194</v>
      </c>
      <c r="C9" s="72" t="str">
        <f t="shared" si="0"/>
        <v>적합</v>
      </c>
      <c r="D9" s="63" t="s">
        <v>473</v>
      </c>
      <c r="E9" s="8" t="str">
        <f aca="true" t="shared" si="1" ref="E9:E20">IF(F9=0,"지도 사항을 상세히 기재해 주세요!","")</f>
        <v/>
      </c>
      <c r="F9" s="8">
        <v>3</v>
      </c>
      <c r="I9" s="49" t="s">
        <v>74</v>
      </c>
      <c r="J9" s="49" t="s">
        <v>284</v>
      </c>
      <c r="K9" s="49" t="s">
        <v>348</v>
      </c>
      <c r="L9" s="49" t="s">
        <v>112</v>
      </c>
      <c r="M9" s="49"/>
      <c r="N9" s="49"/>
      <c r="O9" s="49"/>
    </row>
    <row r="10" spans="1:15" ht="72" customHeight="1">
      <c r="A10" s="126" t="s">
        <v>48</v>
      </c>
      <c r="B10" s="9" t="s">
        <v>378</v>
      </c>
      <c r="C10" s="72" t="str">
        <f t="shared" si="0"/>
        <v>적합</v>
      </c>
      <c r="D10" s="63" t="s">
        <v>419</v>
      </c>
      <c r="E10" s="8" t="str">
        <f t="shared" si="1"/>
        <v/>
      </c>
      <c r="F10" s="8">
        <v>3</v>
      </c>
      <c r="I10" s="49" t="s">
        <v>99</v>
      </c>
      <c r="J10" s="49" t="s">
        <v>245</v>
      </c>
      <c r="K10" s="49" t="s">
        <v>6</v>
      </c>
      <c r="L10" s="49" t="s">
        <v>356</v>
      </c>
      <c r="M10" s="49" t="s">
        <v>429</v>
      </c>
      <c r="N10" s="49" t="s">
        <v>51</v>
      </c>
      <c r="O10" s="49" t="s">
        <v>28</v>
      </c>
    </row>
    <row r="11" spans="1:15" ht="82.5" customHeight="1">
      <c r="A11" s="166" t="s">
        <v>205</v>
      </c>
      <c r="B11" s="9" t="s">
        <v>232</v>
      </c>
      <c r="C11" s="72" t="str">
        <f t="shared" si="0"/>
        <v>적합</v>
      </c>
      <c r="D11" s="63" t="s">
        <v>451</v>
      </c>
      <c r="E11" s="143"/>
      <c r="F11" s="8">
        <v>3</v>
      </c>
      <c r="I11" s="49" t="s">
        <v>470</v>
      </c>
      <c r="J11" s="49" t="s">
        <v>236</v>
      </c>
      <c r="K11" s="49" t="s">
        <v>259</v>
      </c>
      <c r="L11" s="49" t="s">
        <v>468</v>
      </c>
      <c r="M11" s="49" t="s">
        <v>250</v>
      </c>
      <c r="N11" s="49"/>
      <c r="O11" s="49"/>
    </row>
    <row r="12" spans="1:22" ht="66" customHeight="1">
      <c r="A12" s="167"/>
      <c r="B12" s="10" t="s">
        <v>374</v>
      </c>
      <c r="C12" s="72" t="str">
        <f t="shared" si="0"/>
        <v>적합</v>
      </c>
      <c r="D12" s="63" t="s">
        <v>401</v>
      </c>
      <c r="E12" s="132"/>
      <c r="F12" s="8">
        <v>3</v>
      </c>
      <c r="I12" s="139">
        <v>5</v>
      </c>
      <c r="J12" s="49" t="s">
        <v>111</v>
      </c>
      <c r="K12" s="49" t="s">
        <v>110</v>
      </c>
      <c r="L12" s="49" t="s">
        <v>310</v>
      </c>
      <c r="M12" s="49"/>
      <c r="N12" s="49"/>
      <c r="O12" s="49"/>
      <c r="V12" s="13" t="s">
        <v>206</v>
      </c>
    </row>
    <row r="13" spans="1:15" ht="55.5" customHeight="1">
      <c r="A13" s="167"/>
      <c r="B13" s="9" t="s">
        <v>484</v>
      </c>
      <c r="C13" s="72" t="str">
        <f t="shared" si="0"/>
        <v>적합</v>
      </c>
      <c r="D13" s="63" t="s">
        <v>228</v>
      </c>
      <c r="E13" s="8" t="str">
        <f t="shared" si="1"/>
        <v/>
      </c>
      <c r="F13" s="8">
        <v>3</v>
      </c>
      <c r="I13" s="49" t="s">
        <v>240</v>
      </c>
      <c r="J13" s="49" t="s">
        <v>253</v>
      </c>
      <c r="K13" s="49" t="s">
        <v>237</v>
      </c>
      <c r="L13" s="49" t="s">
        <v>249</v>
      </c>
      <c r="M13" s="49" t="s">
        <v>288</v>
      </c>
      <c r="N13" s="49" t="s">
        <v>324</v>
      </c>
      <c r="O13" s="49"/>
    </row>
    <row r="14" spans="1:15" ht="66" customHeight="1">
      <c r="A14" s="168"/>
      <c r="B14" s="9" t="s">
        <v>478</v>
      </c>
      <c r="C14" s="72" t="str">
        <f t="shared" si="0"/>
        <v>적합</v>
      </c>
      <c r="D14" s="63" t="s">
        <v>425</v>
      </c>
      <c r="E14" s="132" t="str">
        <f t="shared" si="1"/>
        <v/>
      </c>
      <c r="F14" s="8">
        <v>3</v>
      </c>
      <c r="I14" s="49" t="s">
        <v>10</v>
      </c>
      <c r="J14" s="49" t="s">
        <v>359</v>
      </c>
      <c r="K14" s="49" t="s">
        <v>320</v>
      </c>
      <c r="L14" s="49"/>
      <c r="M14" s="49"/>
      <c r="N14" s="49"/>
      <c r="O14" s="49"/>
    </row>
    <row r="15" spans="1:15" ht="55.5" customHeight="1">
      <c r="A15" s="166" t="s">
        <v>205</v>
      </c>
      <c r="B15" s="10" t="s">
        <v>398</v>
      </c>
      <c r="C15" s="72" t="str">
        <f t="shared" si="0"/>
        <v>적합</v>
      </c>
      <c r="D15" s="63" t="s">
        <v>271</v>
      </c>
      <c r="E15" s="8" t="str">
        <f t="shared" si="1"/>
        <v/>
      </c>
      <c r="F15" s="8">
        <v>3</v>
      </c>
      <c r="I15" s="49" t="s">
        <v>361</v>
      </c>
      <c r="J15" s="49" t="s">
        <v>243</v>
      </c>
      <c r="K15" s="49" t="s">
        <v>264</v>
      </c>
      <c r="L15" s="49" t="s">
        <v>337</v>
      </c>
      <c r="M15" s="49"/>
      <c r="N15" s="49"/>
      <c r="O15" s="49"/>
    </row>
    <row r="16" spans="1:15" ht="47.25">
      <c r="A16" s="167"/>
      <c r="B16" s="10" t="s">
        <v>483</v>
      </c>
      <c r="C16" s="72" t="str">
        <f t="shared" si="0"/>
        <v>적합</v>
      </c>
      <c r="D16" s="127" t="s">
        <v>301</v>
      </c>
      <c r="E16" s="132" t="str">
        <f t="shared" si="1"/>
        <v/>
      </c>
      <c r="F16" s="8">
        <v>3</v>
      </c>
      <c r="I16" s="140" t="s">
        <v>210</v>
      </c>
      <c r="J16" s="49" t="s">
        <v>87</v>
      </c>
      <c r="K16" s="49"/>
      <c r="L16" s="49"/>
      <c r="M16" s="49"/>
      <c r="N16" s="49"/>
      <c r="O16" s="49"/>
    </row>
    <row r="17" spans="1:15" ht="39" customHeight="1">
      <c r="A17" s="168"/>
      <c r="B17" s="10" t="s">
        <v>396</v>
      </c>
      <c r="C17" s="72" t="str">
        <f t="shared" si="0"/>
        <v>적합</v>
      </c>
      <c r="D17" s="73" t="s">
        <v>467</v>
      </c>
      <c r="E17" s="8" t="str">
        <f t="shared" si="1"/>
        <v/>
      </c>
      <c r="F17" s="8">
        <v>3</v>
      </c>
      <c r="I17" s="49"/>
      <c r="J17" s="49"/>
      <c r="K17" s="49"/>
      <c r="L17" s="49"/>
      <c r="M17" s="49"/>
      <c r="N17" s="49"/>
      <c r="O17" s="49"/>
    </row>
    <row r="18" spans="1:15" ht="66" customHeight="1">
      <c r="A18" s="235" t="s">
        <v>23</v>
      </c>
      <c r="B18" s="9" t="s">
        <v>233</v>
      </c>
      <c r="C18" s="72" t="str">
        <f t="shared" si="0"/>
        <v>적합</v>
      </c>
      <c r="D18" s="63" t="s">
        <v>386</v>
      </c>
      <c r="E18" s="132" t="str">
        <f t="shared" si="1"/>
        <v/>
      </c>
      <c r="F18" s="8">
        <v>3</v>
      </c>
      <c r="I18" s="49" t="s">
        <v>261</v>
      </c>
      <c r="J18" s="49" t="s">
        <v>164</v>
      </c>
      <c r="K18" s="49"/>
      <c r="L18" s="49"/>
      <c r="M18" s="49"/>
      <c r="N18" s="49"/>
      <c r="O18" s="49"/>
    </row>
    <row r="19" spans="1:15" ht="55.5" customHeight="1">
      <c r="A19" s="235"/>
      <c r="B19" s="9" t="s">
        <v>123</v>
      </c>
      <c r="C19" s="72" t="str">
        <f t="shared" si="0"/>
        <v>적합</v>
      </c>
      <c r="D19" s="63" t="s">
        <v>421</v>
      </c>
      <c r="E19" s="8" t="str">
        <f t="shared" si="1"/>
        <v/>
      </c>
      <c r="F19" s="8">
        <v>3</v>
      </c>
      <c r="I19" s="49" t="s">
        <v>257</v>
      </c>
      <c r="J19" s="49" t="s">
        <v>311</v>
      </c>
      <c r="K19" s="49"/>
      <c r="L19" s="49"/>
      <c r="M19" s="49"/>
      <c r="N19" s="49"/>
      <c r="O19" s="49"/>
    </row>
    <row r="20" spans="1:15" ht="66" customHeight="1">
      <c r="A20" s="235" t="s">
        <v>39</v>
      </c>
      <c r="B20" s="9" t="s">
        <v>460</v>
      </c>
      <c r="C20" s="72" t="str">
        <f t="shared" si="0"/>
        <v>적합</v>
      </c>
      <c r="D20" s="73" t="s">
        <v>298</v>
      </c>
      <c r="E20" s="132" t="str">
        <f t="shared" si="1"/>
        <v/>
      </c>
      <c r="F20" s="8">
        <v>3</v>
      </c>
      <c r="I20" s="49" t="s">
        <v>145</v>
      </c>
      <c r="J20" s="49" t="s">
        <v>91</v>
      </c>
      <c r="K20" s="49" t="s">
        <v>306</v>
      </c>
      <c r="L20" s="49" t="s">
        <v>12</v>
      </c>
      <c r="M20" s="49"/>
      <c r="N20" s="49"/>
      <c r="O20" s="49"/>
    </row>
    <row r="21" spans="1:15" ht="66" customHeight="1">
      <c r="A21" s="235"/>
      <c r="B21" s="9" t="s">
        <v>407</v>
      </c>
      <c r="C21" s="72" t="str">
        <f t="shared" si="0"/>
        <v>적합</v>
      </c>
      <c r="D21" s="63" t="s">
        <v>335</v>
      </c>
      <c r="E21" s="8"/>
      <c r="F21" s="8">
        <v>3</v>
      </c>
      <c r="I21" s="49" t="s">
        <v>481</v>
      </c>
      <c r="J21" s="49"/>
      <c r="K21" s="49"/>
      <c r="L21" s="49"/>
      <c r="M21" s="49"/>
      <c r="N21" s="49"/>
      <c r="O21" s="49"/>
    </row>
    <row r="22" spans="1:4" ht="13.5">
      <c r="A22" s="5"/>
      <c r="B22" s="5"/>
      <c r="C22" s="5"/>
      <c r="D22" s="5"/>
    </row>
    <row r="23" spans="1:4" ht="13.5">
      <c r="A23" s="5"/>
      <c r="B23" s="5"/>
      <c r="C23" s="5"/>
      <c r="D23" s="5"/>
    </row>
    <row r="24" spans="1:12" ht="27">
      <c r="A24" s="5"/>
      <c r="B24" s="5"/>
      <c r="C24" s="5"/>
      <c r="D24" s="5"/>
      <c r="L24" s="104" t="s">
        <v>107</v>
      </c>
    </row>
    <row r="25" spans="1:21" ht="27" hidden="1">
      <c r="A25" s="5"/>
      <c r="B25" s="5"/>
      <c r="C25" s="5"/>
      <c r="D25" s="5"/>
      <c r="J25" s="104" t="s">
        <v>216</v>
      </c>
      <c r="P25" s="2" t="s">
        <v>147</v>
      </c>
      <c r="U25" s="2" t="s">
        <v>377</v>
      </c>
    </row>
    <row r="26" spans="1:4" ht="13.5" hidden="1">
      <c r="A26" s="5"/>
      <c r="B26" s="5"/>
      <c r="C26" s="5"/>
      <c r="D26" s="50">
        <v>3</v>
      </c>
    </row>
    <row r="27" spans="1:10" ht="27" hidden="1">
      <c r="A27" s="5"/>
      <c r="B27" s="5"/>
      <c r="C27" s="5"/>
      <c r="D27" s="50">
        <v>0</v>
      </c>
      <c r="J27" s="104" t="s">
        <v>158</v>
      </c>
    </row>
    <row r="28" spans="1:4" ht="13.5" hidden="1">
      <c r="A28" s="5"/>
      <c r="B28" s="5"/>
      <c r="C28" s="5"/>
      <c r="D28" s="5"/>
    </row>
    <row r="29" spans="1:4" ht="13.5">
      <c r="A29" s="5"/>
      <c r="B29" s="5"/>
      <c r="C29" s="5"/>
      <c r="D29" s="5"/>
    </row>
    <row r="30" spans="1:4" ht="13.5">
      <c r="A30" s="5"/>
      <c r="B30" s="5"/>
      <c r="C30" s="5"/>
      <c r="D30" s="5"/>
    </row>
    <row r="31" spans="1:4" ht="13.5">
      <c r="A31" s="5"/>
      <c r="B31" s="5"/>
      <c r="C31" s="5"/>
      <c r="D31" s="5"/>
    </row>
    <row r="32" spans="1:4" ht="13.5">
      <c r="A32" s="5"/>
      <c r="B32" s="5"/>
      <c r="C32" s="5"/>
      <c r="D32" s="5"/>
    </row>
    <row r="33" spans="1:4" ht="13.5">
      <c r="A33" s="5"/>
      <c r="B33" s="5"/>
      <c r="C33" s="5"/>
      <c r="D33" s="5"/>
    </row>
    <row r="34" spans="1:4" ht="13.5">
      <c r="A34" s="5"/>
      <c r="B34" s="5"/>
      <c r="C34" s="5"/>
      <c r="D34" s="5"/>
    </row>
    <row r="35" spans="1:4" ht="13.5">
      <c r="A35" s="5"/>
      <c r="B35" s="5"/>
      <c r="C35" s="5"/>
      <c r="D35" s="5"/>
    </row>
    <row r="36" spans="1:4" ht="13.5">
      <c r="A36" s="5"/>
      <c r="B36" s="5"/>
      <c r="C36" s="5"/>
      <c r="D36" s="5"/>
    </row>
    <row r="37" spans="1:4" ht="13.5">
      <c r="A37" s="5"/>
      <c r="B37" s="5"/>
      <c r="C37" s="5"/>
      <c r="D37" s="5"/>
    </row>
    <row r="38" spans="1:4" ht="13.5">
      <c r="A38" s="5"/>
      <c r="B38" s="5"/>
      <c r="C38" s="5"/>
      <c r="D38" s="5"/>
    </row>
    <row r="39" spans="1:4" ht="13.5">
      <c r="A39" s="5"/>
      <c r="B39" s="5"/>
      <c r="C39" s="5"/>
      <c r="D39" s="5"/>
    </row>
    <row r="40" spans="1:4" ht="13.5">
      <c r="A40" s="5"/>
      <c r="B40" s="5"/>
      <c r="C40" s="5"/>
      <c r="D40" s="5"/>
    </row>
    <row r="41" spans="1:4" ht="13.5">
      <c r="A41" s="5"/>
      <c r="B41" s="5"/>
      <c r="C41" s="5"/>
      <c r="D41" s="5"/>
    </row>
    <row r="42" spans="1:4" ht="13.5">
      <c r="A42" s="5"/>
      <c r="B42" s="5"/>
      <c r="C42" s="5"/>
      <c r="D42" s="5"/>
    </row>
    <row r="43" spans="1:4" ht="13.5">
      <c r="A43" s="5"/>
      <c r="B43" s="5"/>
      <c r="C43" s="5"/>
      <c r="D43" s="5"/>
    </row>
    <row r="44" spans="1:4" ht="13.5">
      <c r="A44" s="5"/>
      <c r="B44" s="5"/>
      <c r="C44" s="5"/>
      <c r="D44" s="5"/>
    </row>
    <row r="45" spans="1:4" ht="13.5">
      <c r="A45" s="5"/>
      <c r="B45" s="5"/>
      <c r="C45" s="5"/>
      <c r="D45" s="5"/>
    </row>
    <row r="46" spans="1:4" ht="13.5">
      <c r="A46" s="5"/>
      <c r="B46" s="5"/>
      <c r="C46" s="5"/>
      <c r="D46" s="5"/>
    </row>
    <row r="47" spans="1:4" ht="13.5">
      <c r="A47" s="5"/>
      <c r="B47" s="5"/>
      <c r="C47" s="5"/>
      <c r="D47" s="5"/>
    </row>
    <row r="48" spans="1:4" ht="13.5">
      <c r="A48" s="5"/>
      <c r="B48" s="5"/>
      <c r="C48" s="5"/>
      <c r="D48" s="5"/>
    </row>
    <row r="49" spans="1:4" ht="13.5">
      <c r="A49" s="5"/>
      <c r="B49" s="5"/>
      <c r="C49" s="5"/>
      <c r="D49" s="5"/>
    </row>
    <row r="50" spans="1:4" ht="13.5">
      <c r="A50" s="5"/>
      <c r="B50" s="5"/>
      <c r="C50" s="5"/>
      <c r="D50" s="5"/>
    </row>
    <row r="51" spans="1:4" ht="13.5">
      <c r="A51" s="5"/>
      <c r="B51" s="5"/>
      <c r="C51" s="5"/>
      <c r="D51" s="5"/>
    </row>
    <row r="52" spans="1:4" ht="13.5">
      <c r="A52" s="5"/>
      <c r="B52" s="5"/>
      <c r="C52" s="5"/>
      <c r="D52" s="5"/>
    </row>
    <row r="53" spans="1:4" ht="13.5">
      <c r="A53" s="5"/>
      <c r="B53" s="5"/>
      <c r="C53" s="5"/>
      <c r="D53" s="5"/>
    </row>
    <row r="54" spans="1:4" ht="13.5">
      <c r="A54" s="5"/>
      <c r="B54" s="5"/>
      <c r="C54" s="5"/>
      <c r="D54" s="5"/>
    </row>
    <row r="55" spans="1:4" ht="13.5">
      <c r="A55" s="5"/>
      <c r="B55" s="5"/>
      <c r="C55" s="5"/>
      <c r="D55" s="5"/>
    </row>
    <row r="56" spans="1:4" ht="13.5">
      <c r="A56" s="5"/>
      <c r="B56" s="5"/>
      <c r="C56" s="5"/>
      <c r="D56" s="5"/>
    </row>
    <row r="57" spans="1:4" ht="13.5">
      <c r="A57" s="5"/>
      <c r="B57" s="5"/>
      <c r="C57" s="5"/>
      <c r="D57" s="5"/>
    </row>
    <row r="58" spans="1:4" ht="13.5">
      <c r="A58" s="5"/>
      <c r="B58" s="5"/>
      <c r="C58" s="5"/>
      <c r="D58" s="5"/>
    </row>
    <row r="59" spans="1:4" ht="13.5">
      <c r="A59" s="5"/>
      <c r="B59" s="5"/>
      <c r="C59" s="5"/>
      <c r="D59" s="5"/>
    </row>
    <row r="60" spans="1:4" ht="13.5">
      <c r="A60" s="5"/>
      <c r="B60" s="5"/>
      <c r="C60" s="5"/>
      <c r="D60" s="5"/>
    </row>
    <row r="61" spans="1:4" ht="13.5">
      <c r="A61" s="5"/>
      <c r="B61" s="5"/>
      <c r="C61" s="5"/>
      <c r="D61" s="5"/>
    </row>
    <row r="62" spans="1:4" ht="13.5">
      <c r="A62" s="5"/>
      <c r="B62" s="5"/>
      <c r="C62" s="5"/>
      <c r="D62" s="5"/>
    </row>
    <row r="63" spans="1:4" ht="13.5">
      <c r="A63" s="5"/>
      <c r="B63" s="5"/>
      <c r="C63" s="5"/>
      <c r="D63" s="5"/>
    </row>
    <row r="64" spans="1:4" ht="13.5">
      <c r="A64" s="5"/>
      <c r="B64" s="5"/>
      <c r="C64" s="5"/>
      <c r="D64" s="5"/>
    </row>
    <row r="65" spans="1:4" ht="13.5">
      <c r="A65" s="5"/>
      <c r="B65" s="5"/>
      <c r="C65" s="5"/>
      <c r="D65" s="5"/>
    </row>
    <row r="66" spans="1:4" ht="13.5">
      <c r="A66" s="5"/>
      <c r="B66" s="5"/>
      <c r="C66" s="5"/>
      <c r="D66" s="5"/>
    </row>
    <row r="67" spans="1:4" ht="13.5">
      <c r="A67" s="5"/>
      <c r="B67" s="5"/>
      <c r="C67" s="5"/>
      <c r="D67" s="5"/>
    </row>
    <row r="68" spans="1:4" ht="13.5">
      <c r="A68" s="5"/>
      <c r="B68" s="5"/>
      <c r="C68" s="5"/>
      <c r="D68" s="5"/>
    </row>
    <row r="69" spans="1:4" ht="13.5">
      <c r="A69" s="5"/>
      <c r="B69" s="5"/>
      <c r="C69" s="5"/>
      <c r="D69" s="5"/>
    </row>
    <row r="70" spans="1:4" ht="13.5">
      <c r="A70" s="5"/>
      <c r="B70" s="5"/>
      <c r="C70" s="5"/>
      <c r="D70" s="5"/>
    </row>
  </sheetData>
  <sheetProtection/>
  <mergeCells count="7">
    <mergeCell ref="C4:D4"/>
    <mergeCell ref="A5:A7"/>
    <mergeCell ref="A8:A9"/>
    <mergeCell ref="A11:A14"/>
    <mergeCell ref="A15:A17"/>
    <mergeCell ref="A18:A19"/>
    <mergeCell ref="A20:A21"/>
  </mergeCells>
  <conditionalFormatting sqref="F5:F21">
    <cfRule type="cellIs" priority="1" dxfId="0" operator="equal" stopIfTrue="1">
      <formula>""</formula>
    </cfRule>
  </conditionalFormatting>
  <dataValidations count="2">
    <dataValidation type="list" allowBlank="1" showInputMessage="1" showErrorMessage="1" errorTitle="입력오류" error="목록에서 선택하거나&#10;3 또는 0을 입력해주세요!" sqref="F5:F21">
      <formula1>$D$26:$D$27</formula1>
    </dataValidation>
    <dataValidation errorStyle="information" type="list" allowBlank="1" showInputMessage="1" showErrorMessage="1" errorTitle="입력주의사항" error="목록에서 선택해주세요!&#10;직접입력시 [확인]을 눌러주세요." sqref="E5:E22">
      <formula1>$I5:$O5</formula1>
    </dataValidation>
  </dataValidations>
  <printOptions horizontalCentered="1"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95"/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showGridLines="0" defaultGridColor="0" view="pageBreakPreview" zoomScaleSheetLayoutView="100" colorId="0" workbookViewId="0" topLeftCell="A1">
      <pane ySplit="4" topLeftCell="A5" activePane="bottomLeft" state="frozen"/>
      <selection pane="bottomLeft" activeCell="AA3" sqref="AA3"/>
      <selection pane="topLeft" activeCell="AA3" sqref="AA3"/>
    </sheetView>
  </sheetViews>
  <sheetFormatPr defaultColWidth="8.88671875" defaultRowHeight="13.5"/>
  <cols>
    <col min="1" max="1" width="3.5546875" style="1" customWidth="1"/>
    <col min="2" max="2" width="21.3359375" style="1" customWidth="1"/>
    <col min="3" max="3" width="4.10546875" style="1" customWidth="1"/>
    <col min="4" max="4" width="2.10546875" style="1" customWidth="1"/>
    <col min="5" max="5" width="31.3359375" style="1" customWidth="1"/>
    <col min="6" max="6" width="18.99609375" style="15" customWidth="1"/>
    <col min="7" max="7" width="4.4453125" style="3" customWidth="1"/>
    <col min="8" max="8" width="3.77734375" style="0" hidden="1" customWidth="1"/>
    <col min="9" max="15" width="14.6640625" style="57" hidden="1" customWidth="1"/>
    <col min="16" max="20" width="8.88671875" style="1" hidden="1" customWidth="1"/>
    <col min="21" max="21" width="8.88671875" style="1" hidden="1" customWidth="1"/>
    <col min="22" max="23" width="8.88671875" style="1" hidden="1" customWidth="1"/>
    <col min="24" max="24" width="8.88671875" style="1" hidden="1" customWidth="1"/>
    <col min="25" max="25" width="8.88671875" style="1" hidden="1" customWidth="1"/>
    <col min="26" max="256" width="8.88671875" style="1" customWidth="1"/>
  </cols>
  <sheetData>
    <row r="1" spans="1:18" s="29" customFormat="1" ht="30" customHeight="1">
      <c r="A1" s="14" t="s">
        <v>86</v>
      </c>
      <c r="B1" s="14"/>
      <c r="C1" s="14"/>
      <c r="D1" s="14"/>
      <c r="E1" s="38"/>
      <c r="F1" s="4"/>
      <c r="G1" s="64" t="s">
        <v>454</v>
      </c>
      <c r="H1" s="1"/>
      <c r="I1" s="15"/>
      <c r="J1" s="15"/>
      <c r="K1" s="15"/>
      <c r="L1" s="15"/>
      <c r="M1" s="15"/>
      <c r="N1" s="15"/>
      <c r="O1" s="15"/>
      <c r="P1" s="1"/>
      <c r="Q1" s="1"/>
      <c r="R1" s="48"/>
    </row>
    <row r="2" spans="1:25" s="2" customFormat="1" ht="30" customHeight="1">
      <c r="A2" s="22" t="s">
        <v>90</v>
      </c>
      <c r="B2" s="39"/>
      <c r="C2" s="39"/>
      <c r="D2" s="39"/>
      <c r="E2" s="39"/>
      <c r="F2" s="39"/>
      <c r="G2" s="2" t="s">
        <v>217</v>
      </c>
      <c r="H2" s="2">
        <f>SUM(G5:G59)</f>
        <v>46</v>
      </c>
      <c r="I2" s="2" t="s">
        <v>169</v>
      </c>
      <c r="K2"/>
      <c r="L2"/>
      <c r="M2" s="30"/>
      <c r="N2" s="30"/>
      <c r="O2" s="30"/>
      <c r="P2" s="29"/>
      <c r="Q2" s="46"/>
      <c r="R2" s="48"/>
      <c r="Y2" s="29"/>
    </row>
    <row r="3" spans="7:25" ht="14.25">
      <c r="G3" s="59" t="s">
        <v>431</v>
      </c>
      <c r="Y3" s="29"/>
    </row>
    <row r="4" spans="1:27" s="11" customFormat="1" ht="30" customHeight="1">
      <c r="A4" s="52" t="s">
        <v>136</v>
      </c>
      <c r="B4" s="52" t="s">
        <v>142</v>
      </c>
      <c r="C4" s="160" t="s">
        <v>272</v>
      </c>
      <c r="D4" s="161"/>
      <c r="E4" s="161"/>
      <c r="F4" s="60" t="s">
        <v>135</v>
      </c>
      <c r="G4" s="60" t="s">
        <v>65</v>
      </c>
      <c r="H4"/>
      <c r="I4" s="58"/>
      <c r="J4" s="58"/>
      <c r="K4" s="58"/>
      <c r="L4" s="58"/>
      <c r="M4" s="58"/>
      <c r="N4" s="58"/>
      <c r="O4" s="58"/>
      <c r="V4" s="29"/>
      <c r="AA4" s="136"/>
    </row>
    <row r="5" spans="1:21" s="31" customFormat="1" ht="30.75" customHeight="1">
      <c r="A5" s="144" t="s">
        <v>154</v>
      </c>
      <c r="B5" s="147" t="s">
        <v>197</v>
      </c>
      <c r="C5" s="32" t="s">
        <v>413</v>
      </c>
      <c r="D5" s="33" t="str">
        <f>IF($G$5=$A$64,$B$63,$D$63)</f>
        <v>☑</v>
      </c>
      <c r="E5" s="33" t="s">
        <v>231</v>
      </c>
      <c r="F5" s="150"/>
      <c r="G5" s="155">
        <v>2</v>
      </c>
      <c r="H5"/>
      <c r="J5" s="152" t="s">
        <v>18</v>
      </c>
      <c r="K5" s="152" t="s">
        <v>366</v>
      </c>
      <c r="L5" s="152" t="s">
        <v>312</v>
      </c>
      <c r="M5" s="152" t="s">
        <v>434</v>
      </c>
      <c r="N5" s="152" t="s">
        <v>461</v>
      </c>
      <c r="O5" s="152"/>
      <c r="P5" s="152"/>
      <c r="U5" s="29"/>
    </row>
    <row r="6" spans="1:16" s="31" customFormat="1" ht="30.75" customHeight="1">
      <c r="A6" s="145"/>
      <c r="B6" s="149"/>
      <c r="C6" s="34" t="s">
        <v>132</v>
      </c>
      <c r="D6" s="35" t="str">
        <f>IF($G$5=$A$65,$B$63,$D$63)</f>
        <v>□</v>
      </c>
      <c r="E6" s="35" t="s">
        <v>465</v>
      </c>
      <c r="F6" s="169"/>
      <c r="G6" s="158"/>
      <c r="H6"/>
      <c r="J6" s="153"/>
      <c r="K6" s="153"/>
      <c r="L6" s="153"/>
      <c r="M6" s="153"/>
      <c r="N6" s="153"/>
      <c r="O6" s="153"/>
      <c r="P6" s="153"/>
    </row>
    <row r="7" spans="1:16" s="31" customFormat="1" ht="30.75" customHeight="1">
      <c r="A7" s="145"/>
      <c r="B7" s="148"/>
      <c r="C7" s="36" t="s">
        <v>411</v>
      </c>
      <c r="D7" s="37" t="str">
        <f>IF($G$5=$A$66,$B$63,$D$63)</f>
        <v>□</v>
      </c>
      <c r="E7" s="37" t="s">
        <v>466</v>
      </c>
      <c r="F7" s="151"/>
      <c r="G7" s="156"/>
      <c r="H7"/>
      <c r="J7" s="154"/>
      <c r="K7" s="154"/>
      <c r="L7" s="154"/>
      <c r="M7" s="154"/>
      <c r="N7" s="154"/>
      <c r="O7" s="154"/>
      <c r="P7" s="154"/>
    </row>
    <row r="8" spans="1:24" s="31" customFormat="1" ht="19.5" customHeight="1">
      <c r="A8" s="145"/>
      <c r="B8" s="147" t="s">
        <v>389</v>
      </c>
      <c r="C8" s="137" t="s">
        <v>62</v>
      </c>
      <c r="D8" s="33" t="str">
        <f>IF($G$8=$G$64,$B$63,$D$63)</f>
        <v>☑</v>
      </c>
      <c r="E8" s="33" t="s">
        <v>276</v>
      </c>
      <c r="F8" s="150"/>
      <c r="G8" s="155">
        <v>3</v>
      </c>
      <c r="H8"/>
      <c r="J8" s="152" t="s">
        <v>246</v>
      </c>
      <c r="K8" s="152" t="s">
        <v>117</v>
      </c>
      <c r="L8" s="152" t="s">
        <v>76</v>
      </c>
      <c r="M8" s="152" t="s">
        <v>7</v>
      </c>
      <c r="N8" s="152" t="s">
        <v>161</v>
      </c>
      <c r="O8" s="165" t="s">
        <v>181</v>
      </c>
      <c r="P8" s="152"/>
      <c r="Q8" s="13" t="s">
        <v>174</v>
      </c>
      <c r="S8" s="13">
        <v>1</v>
      </c>
      <c r="U8" s="13">
        <v>2</v>
      </c>
      <c r="X8" s="13">
        <v>5</v>
      </c>
    </row>
    <row r="9" spans="1:16" s="31" customFormat="1" ht="30.75" customHeight="1">
      <c r="A9" s="145"/>
      <c r="B9" s="149"/>
      <c r="C9" s="34" t="s">
        <v>132</v>
      </c>
      <c r="D9" s="35" t="str">
        <f>IF($G$8=$G$65,$B$63,$D$63)</f>
        <v>□</v>
      </c>
      <c r="E9" s="35" t="s">
        <v>230</v>
      </c>
      <c r="F9" s="169"/>
      <c r="G9" s="158"/>
      <c r="H9"/>
      <c r="J9" s="153"/>
      <c r="K9" s="153"/>
      <c r="L9" s="153"/>
      <c r="M9" s="153"/>
      <c r="N9" s="153"/>
      <c r="O9" s="153"/>
      <c r="P9" s="153"/>
    </row>
    <row r="10" spans="1:16" s="31" customFormat="1" ht="34.5" customHeight="1">
      <c r="A10" s="145"/>
      <c r="B10" s="148"/>
      <c r="C10" s="36" t="s">
        <v>411</v>
      </c>
      <c r="D10" s="37" t="str">
        <f>IF($G$8=$G$66,$B$63,$D$63)</f>
        <v>□</v>
      </c>
      <c r="E10" s="37" t="s">
        <v>438</v>
      </c>
      <c r="F10" s="151"/>
      <c r="G10" s="156"/>
      <c r="H10"/>
      <c r="J10" s="154"/>
      <c r="K10" s="154"/>
      <c r="L10" s="154"/>
      <c r="M10" s="154"/>
      <c r="N10" s="154"/>
      <c r="O10" s="154"/>
      <c r="P10" s="154"/>
    </row>
    <row r="11" spans="1:16" s="31" customFormat="1" ht="30.75" customHeight="1">
      <c r="A11" s="145"/>
      <c r="B11" s="147" t="s">
        <v>456</v>
      </c>
      <c r="C11" s="32" t="s">
        <v>413</v>
      </c>
      <c r="D11" s="33" t="str">
        <f>IF($G$11:$G$13=$A$64,$B$63,$D$63)</f>
        <v>☑</v>
      </c>
      <c r="E11" s="33" t="s">
        <v>462</v>
      </c>
      <c r="F11" s="150"/>
      <c r="G11" s="155">
        <v>2</v>
      </c>
      <c r="H11"/>
      <c r="J11" s="152" t="s">
        <v>360</v>
      </c>
      <c r="K11" s="152" t="s">
        <v>474</v>
      </c>
      <c r="L11" s="152"/>
      <c r="M11" s="152"/>
      <c r="N11" s="152"/>
      <c r="O11" s="152"/>
      <c r="P11" s="152"/>
    </row>
    <row r="12" spans="1:22" s="31" customFormat="1" ht="19.5" customHeight="1">
      <c r="A12" s="145"/>
      <c r="B12" s="149"/>
      <c r="C12" s="34" t="s">
        <v>132</v>
      </c>
      <c r="D12" s="35" t="str">
        <f>IF($G$11=$A$65,$B$63,$D$63)</f>
        <v>□</v>
      </c>
      <c r="E12" s="35" t="s">
        <v>294</v>
      </c>
      <c r="F12" s="169" t="str">
        <f>IF(G12=0,"지도 사항을 상세히 기재해 주세요!","")</f>
        <v>지도 사항을 상세히 기재해 주세요!</v>
      </c>
      <c r="G12" s="158"/>
      <c r="H12"/>
      <c r="I12" s="13">
        <v>5</v>
      </c>
      <c r="J12" s="153"/>
      <c r="K12" s="153"/>
      <c r="L12" s="153"/>
      <c r="M12" s="153"/>
      <c r="N12" s="153"/>
      <c r="O12" s="153"/>
      <c r="P12" s="153"/>
      <c r="V12" s="13" t="s">
        <v>206</v>
      </c>
    </row>
    <row r="13" spans="1:16" s="31" customFormat="1" ht="19.5" customHeight="1">
      <c r="A13" s="145"/>
      <c r="B13" s="148"/>
      <c r="C13" s="36" t="s">
        <v>411</v>
      </c>
      <c r="D13" s="37" t="str">
        <f>IF($G$11=$A$66,$B$63,$D$63)</f>
        <v>□</v>
      </c>
      <c r="E13" s="37" t="s">
        <v>262</v>
      </c>
      <c r="F13" s="151" t="str">
        <f>IF(G13=0,"지도 사항을 상세히 기재해 주세요!","")</f>
        <v>지도 사항을 상세히 기재해 주세요!</v>
      </c>
      <c r="G13" s="156"/>
      <c r="H13"/>
      <c r="J13" s="154"/>
      <c r="K13" s="154"/>
      <c r="L13" s="154"/>
      <c r="M13" s="154"/>
      <c r="N13" s="154"/>
      <c r="O13" s="154"/>
      <c r="P13" s="154"/>
    </row>
    <row r="14" spans="1:16" s="31" customFormat="1" ht="30.75" customHeight="1">
      <c r="A14" s="145"/>
      <c r="B14" s="147" t="s">
        <v>187</v>
      </c>
      <c r="C14" s="32" t="s">
        <v>413</v>
      </c>
      <c r="D14" s="33" t="str">
        <f>IF($G$14=$G$64,$B$63,$D$63)</f>
        <v>☑</v>
      </c>
      <c r="E14" s="33" t="s">
        <v>397</v>
      </c>
      <c r="F14" s="150"/>
      <c r="G14" s="155">
        <v>3</v>
      </c>
      <c r="H14"/>
      <c r="J14" s="152" t="s">
        <v>447</v>
      </c>
      <c r="K14" s="152" t="s">
        <v>357</v>
      </c>
      <c r="L14" s="152" t="s">
        <v>255</v>
      </c>
      <c r="M14" s="152"/>
      <c r="N14" s="152"/>
      <c r="O14" s="152"/>
      <c r="P14" s="152"/>
    </row>
    <row r="15" spans="1:16" s="31" customFormat="1" ht="30.75" customHeight="1">
      <c r="A15" s="145"/>
      <c r="B15" s="149"/>
      <c r="C15" s="34" t="s">
        <v>132</v>
      </c>
      <c r="D15" s="35" t="str">
        <f>IF($G$14=$G$65,$B$63,$D$63)</f>
        <v>□</v>
      </c>
      <c r="E15" s="35" t="s">
        <v>400</v>
      </c>
      <c r="F15" s="169"/>
      <c r="G15" s="158"/>
      <c r="H15"/>
      <c r="J15" s="153"/>
      <c r="K15" s="153"/>
      <c r="L15" s="153"/>
      <c r="M15" s="153"/>
      <c r="N15" s="153"/>
      <c r="O15" s="153"/>
      <c r="P15" s="153"/>
    </row>
    <row r="16" spans="1:16" s="31" customFormat="1" ht="19.5" customHeight="1">
      <c r="A16" s="145"/>
      <c r="B16" s="148"/>
      <c r="C16" s="36" t="s">
        <v>411</v>
      </c>
      <c r="D16" s="37" t="str">
        <f>IF($G$14=$G$66,$B$63,$D$63)</f>
        <v>□</v>
      </c>
      <c r="E16" s="37" t="s">
        <v>97</v>
      </c>
      <c r="F16" s="151"/>
      <c r="G16" s="156"/>
      <c r="H16"/>
      <c r="I16" s="141" t="s">
        <v>210</v>
      </c>
      <c r="J16" s="154"/>
      <c r="K16" s="154"/>
      <c r="L16" s="154"/>
      <c r="M16" s="154"/>
      <c r="N16" s="154"/>
      <c r="O16" s="154"/>
      <c r="P16" s="154"/>
    </row>
    <row r="17" spans="1:16" s="31" customFormat="1" ht="42.75" customHeight="1">
      <c r="A17" s="145"/>
      <c r="B17" s="147" t="s">
        <v>471</v>
      </c>
      <c r="C17" s="32" t="s">
        <v>413</v>
      </c>
      <c r="D17" s="33" t="str">
        <f>IF($G$17=$G$64,$B$63,$D$63)</f>
        <v>☑</v>
      </c>
      <c r="E17" s="33" t="s">
        <v>199</v>
      </c>
      <c r="F17" s="150" t="str">
        <f>IF(G17&lt;3,"지도 사항을 상세히 기재해 주세요!","")</f>
        <v/>
      </c>
      <c r="G17" s="155">
        <v>3</v>
      </c>
      <c r="H17"/>
      <c r="J17" s="152" t="s">
        <v>41</v>
      </c>
      <c r="K17" s="152"/>
      <c r="L17" s="152"/>
      <c r="M17" s="152"/>
      <c r="N17" s="152"/>
      <c r="O17" s="152"/>
      <c r="P17" s="152"/>
    </row>
    <row r="18" spans="1:16" s="31" customFormat="1" ht="19.5" customHeight="1">
      <c r="A18" s="145"/>
      <c r="B18" s="149" t="s">
        <v>448</v>
      </c>
      <c r="C18" s="34" t="s">
        <v>132</v>
      </c>
      <c r="D18" s="35" t="str">
        <f>IF($G$17=$G$65,$B$63,$D$63)</f>
        <v>□</v>
      </c>
      <c r="E18" s="35" t="s">
        <v>254</v>
      </c>
      <c r="F18" s="169" t="str">
        <f>IF(G18=0,"지도 사항을 상세히 기재해 주세요!","")</f>
        <v>지도 사항을 상세히 기재해 주세요!</v>
      </c>
      <c r="G18" s="158"/>
      <c r="H18"/>
      <c r="J18" s="153"/>
      <c r="K18" s="153"/>
      <c r="L18" s="153"/>
      <c r="M18" s="153"/>
      <c r="N18" s="153"/>
      <c r="O18" s="153"/>
      <c r="P18" s="153"/>
    </row>
    <row r="19" spans="1:16" s="31" customFormat="1" ht="19.5" customHeight="1">
      <c r="A19" s="145"/>
      <c r="B19" s="148" t="s">
        <v>448</v>
      </c>
      <c r="C19" s="36" t="s">
        <v>411</v>
      </c>
      <c r="D19" s="37" t="str">
        <f>IF($G$17=$G$66,$B$63,$D$63)</f>
        <v>□</v>
      </c>
      <c r="E19" s="37" t="s">
        <v>88</v>
      </c>
      <c r="F19" s="151" t="str">
        <f>IF(G19=0,"지도 사항을 상세히 기재해 주세요!","")</f>
        <v>지도 사항을 상세히 기재해 주세요!</v>
      </c>
      <c r="G19" s="156"/>
      <c r="H19"/>
      <c r="J19" s="154"/>
      <c r="K19" s="154"/>
      <c r="L19" s="154"/>
      <c r="M19" s="154"/>
      <c r="N19" s="154"/>
      <c r="O19" s="154"/>
      <c r="P19" s="154"/>
    </row>
    <row r="20" spans="1:16" s="31" customFormat="1" ht="42.75" customHeight="1">
      <c r="A20" s="145"/>
      <c r="B20" s="147" t="s">
        <v>393</v>
      </c>
      <c r="C20" s="32" t="s">
        <v>413</v>
      </c>
      <c r="D20" s="33" t="str">
        <f>IF($G$20:$G$22=$A$64,$B$63,$D$63)</f>
        <v>☑</v>
      </c>
      <c r="E20" s="33" t="s">
        <v>184</v>
      </c>
      <c r="F20" s="150"/>
      <c r="G20" s="155">
        <v>2</v>
      </c>
      <c r="H20"/>
      <c r="J20" s="152" t="s">
        <v>326</v>
      </c>
      <c r="K20" s="152" t="s">
        <v>153</v>
      </c>
      <c r="L20" s="152" t="s">
        <v>338</v>
      </c>
      <c r="M20" s="152" t="s">
        <v>15</v>
      </c>
      <c r="N20" s="152" t="s">
        <v>287</v>
      </c>
      <c r="O20" s="152"/>
      <c r="P20" s="152"/>
    </row>
    <row r="21" spans="1:16" s="31" customFormat="1" ht="19.5" customHeight="1">
      <c r="A21" s="145"/>
      <c r="B21" s="149"/>
      <c r="C21" s="34" t="s">
        <v>132</v>
      </c>
      <c r="D21" s="35" t="str">
        <f>IF($G$20=$A$65,$B$63,$D$63)</f>
        <v>□</v>
      </c>
      <c r="E21" s="35" t="s">
        <v>323</v>
      </c>
      <c r="F21" s="169"/>
      <c r="G21" s="158"/>
      <c r="H21"/>
      <c r="J21" s="153"/>
      <c r="K21" s="153"/>
      <c r="L21" s="153"/>
      <c r="M21" s="153"/>
      <c r="N21" s="153"/>
      <c r="O21" s="153"/>
      <c r="P21" s="153"/>
    </row>
    <row r="22" spans="1:16" s="31" customFormat="1" ht="19.5" customHeight="1">
      <c r="A22" s="145"/>
      <c r="B22" s="148"/>
      <c r="C22" s="36" t="s">
        <v>411</v>
      </c>
      <c r="D22" s="37" t="str">
        <f>IF($G$20=$A$66,$B$63,$D$63)</f>
        <v>□</v>
      </c>
      <c r="E22" s="37" t="s">
        <v>319</v>
      </c>
      <c r="F22" s="151"/>
      <c r="G22" s="156"/>
      <c r="H22"/>
      <c r="J22" s="154"/>
      <c r="K22" s="154"/>
      <c r="L22" s="154"/>
      <c r="M22" s="154"/>
      <c r="N22" s="154"/>
      <c r="O22" s="154"/>
      <c r="P22" s="154"/>
    </row>
    <row r="23" spans="1:16" s="31" customFormat="1" ht="54" customHeight="1">
      <c r="A23" s="145"/>
      <c r="B23" s="162" t="s">
        <v>122</v>
      </c>
      <c r="C23" s="32" t="s">
        <v>413</v>
      </c>
      <c r="D23" s="33" t="str">
        <f>IF($G$23=$A$64,$B$63,$D$63)</f>
        <v>☑</v>
      </c>
      <c r="E23" s="33" t="s">
        <v>382</v>
      </c>
      <c r="F23" s="150"/>
      <c r="G23" s="155">
        <v>2</v>
      </c>
      <c r="H23"/>
      <c r="J23" s="152" t="s">
        <v>103</v>
      </c>
      <c r="K23" s="152" t="s">
        <v>436</v>
      </c>
      <c r="L23" s="152" t="s">
        <v>329</v>
      </c>
      <c r="M23" s="152" t="s">
        <v>351</v>
      </c>
      <c r="N23" s="152"/>
      <c r="O23" s="152"/>
      <c r="P23" s="152"/>
    </row>
    <row r="24" spans="1:16" s="31" customFormat="1" ht="19.5" customHeight="1">
      <c r="A24" s="145"/>
      <c r="B24" s="163"/>
      <c r="C24" s="34" t="s">
        <v>132</v>
      </c>
      <c r="D24" s="35" t="str">
        <f>IF($G$23=$A$65,$B$63,$D$63)</f>
        <v>□</v>
      </c>
      <c r="E24" s="35" t="s">
        <v>309</v>
      </c>
      <c r="F24" s="169"/>
      <c r="G24" s="158"/>
      <c r="H24"/>
      <c r="J24" s="153"/>
      <c r="K24" s="153"/>
      <c r="L24" s="153"/>
      <c r="M24" s="153"/>
      <c r="N24" s="153"/>
      <c r="O24" s="153"/>
      <c r="P24" s="153"/>
    </row>
    <row r="25" spans="1:21" s="31" customFormat="1" ht="19.5" customHeight="1">
      <c r="A25" s="157"/>
      <c r="B25" s="164"/>
      <c r="C25" s="36" t="s">
        <v>411</v>
      </c>
      <c r="D25" s="37" t="str">
        <f>IF($G$23=$A$66,$B$63,$D$63)</f>
        <v>□</v>
      </c>
      <c r="E25" s="76" t="s">
        <v>319</v>
      </c>
      <c r="F25" s="151"/>
      <c r="G25" s="156"/>
      <c r="H25"/>
      <c r="J25" s="154"/>
      <c r="K25" s="154"/>
      <c r="L25" s="154"/>
      <c r="M25" s="154"/>
      <c r="N25" s="154"/>
      <c r="O25" s="154"/>
      <c r="P25" s="154"/>
      <c r="U25" s="142" t="s">
        <v>377</v>
      </c>
    </row>
    <row r="26" spans="1:16" s="31" customFormat="1" ht="42.75" customHeight="1">
      <c r="A26" s="144" t="s">
        <v>154</v>
      </c>
      <c r="B26" s="147" t="s">
        <v>410</v>
      </c>
      <c r="C26" s="32" t="s">
        <v>413</v>
      </c>
      <c r="D26" s="33" t="str">
        <f>IF($G$26=$G$64,$B$63,$D$63)</f>
        <v>☑</v>
      </c>
      <c r="E26" s="33" t="s">
        <v>379</v>
      </c>
      <c r="F26" s="150"/>
      <c r="G26" s="155">
        <v>3</v>
      </c>
      <c r="H26"/>
      <c r="J26" s="152" t="s">
        <v>266</v>
      </c>
      <c r="K26" s="152" t="s">
        <v>308</v>
      </c>
      <c r="L26" s="152" t="s">
        <v>342</v>
      </c>
      <c r="M26" s="152" t="s">
        <v>307</v>
      </c>
      <c r="N26" s="152" t="s">
        <v>225</v>
      </c>
      <c r="O26" s="152"/>
      <c r="P26" s="152"/>
    </row>
    <row r="27" spans="1:16" s="31" customFormat="1" ht="19.5" customHeight="1">
      <c r="A27" s="145"/>
      <c r="B27" s="149"/>
      <c r="C27" s="34" t="s">
        <v>132</v>
      </c>
      <c r="D27" s="35" t="str">
        <f>IF($G$26=$G$65,$B$63,$D$63)</f>
        <v>□</v>
      </c>
      <c r="E27" s="35" t="s">
        <v>365</v>
      </c>
      <c r="F27" s="169"/>
      <c r="G27" s="158"/>
      <c r="H27"/>
      <c r="J27" s="153"/>
      <c r="K27" s="153"/>
      <c r="L27" s="153"/>
      <c r="M27" s="153"/>
      <c r="N27" s="153"/>
      <c r="O27" s="153"/>
      <c r="P27" s="153"/>
    </row>
    <row r="28" spans="1:16" s="31" customFormat="1" ht="19.5" customHeight="1">
      <c r="A28" s="145"/>
      <c r="B28" s="148"/>
      <c r="C28" s="36" t="s">
        <v>411</v>
      </c>
      <c r="D28" s="37" t="str">
        <f>IF($G$26=$G$66,$B$63,$D$63)</f>
        <v>□</v>
      </c>
      <c r="E28" s="76" t="s">
        <v>319</v>
      </c>
      <c r="F28" s="151"/>
      <c r="G28" s="156"/>
      <c r="H28"/>
      <c r="J28" s="154"/>
      <c r="K28" s="154"/>
      <c r="L28" s="154"/>
      <c r="M28" s="154"/>
      <c r="N28" s="154"/>
      <c r="O28" s="154"/>
      <c r="P28" s="154"/>
    </row>
    <row r="29" spans="1:16" s="31" customFormat="1" ht="30.75" customHeight="1">
      <c r="A29" s="145"/>
      <c r="B29" s="147" t="s">
        <v>185</v>
      </c>
      <c r="C29" s="32" t="s">
        <v>413</v>
      </c>
      <c r="D29" s="33" t="str">
        <f>IF($G$29=$A$64,$B$63,$D$63)</f>
        <v>☑</v>
      </c>
      <c r="E29" s="33" t="s">
        <v>472</v>
      </c>
      <c r="F29" s="150"/>
      <c r="G29" s="155">
        <v>2</v>
      </c>
      <c r="H29"/>
      <c r="J29" s="152" t="s">
        <v>94</v>
      </c>
      <c r="K29" s="152" t="s">
        <v>101</v>
      </c>
      <c r="L29" s="152" t="s">
        <v>274</v>
      </c>
      <c r="M29" s="152" t="s">
        <v>75</v>
      </c>
      <c r="N29" s="152" t="s">
        <v>128</v>
      </c>
      <c r="O29" s="152"/>
      <c r="P29" s="152"/>
    </row>
    <row r="30" spans="1:16" s="31" customFormat="1" ht="30.75" customHeight="1">
      <c r="A30" s="145"/>
      <c r="B30" s="149"/>
      <c r="C30" s="34" t="s">
        <v>132</v>
      </c>
      <c r="D30" s="35" t="str">
        <f>IF($G$29=$A$65,$B$63,$D$63)</f>
        <v>□</v>
      </c>
      <c r="E30" s="35" t="s">
        <v>477</v>
      </c>
      <c r="F30" s="169"/>
      <c r="G30" s="158"/>
      <c r="H30"/>
      <c r="J30" s="153"/>
      <c r="K30" s="153"/>
      <c r="L30" s="153"/>
      <c r="M30" s="153"/>
      <c r="N30" s="153"/>
      <c r="O30" s="153"/>
      <c r="P30" s="153"/>
    </row>
    <row r="31" spans="1:16" s="31" customFormat="1" ht="19.5" customHeight="1">
      <c r="A31" s="145"/>
      <c r="B31" s="148"/>
      <c r="C31" s="36" t="s">
        <v>411</v>
      </c>
      <c r="D31" s="37" t="str">
        <f>IF($G$29=$A$66,$B$63,$D$63)</f>
        <v>□</v>
      </c>
      <c r="E31" s="76" t="s">
        <v>319</v>
      </c>
      <c r="F31" s="151"/>
      <c r="G31" s="156"/>
      <c r="H31"/>
      <c r="J31" s="154"/>
      <c r="K31" s="154"/>
      <c r="L31" s="154"/>
      <c r="M31" s="154"/>
      <c r="N31" s="154"/>
      <c r="O31" s="154"/>
      <c r="P31" s="154"/>
    </row>
    <row r="32" spans="1:16" s="31" customFormat="1" ht="30.75" customHeight="1">
      <c r="A32" s="145"/>
      <c r="B32" s="147" t="s">
        <v>395</v>
      </c>
      <c r="C32" s="32" t="s">
        <v>413</v>
      </c>
      <c r="D32" s="33" t="str">
        <f>IF($G$32=$G$64,$B$63,$D$63)</f>
        <v>☑</v>
      </c>
      <c r="E32" s="33" t="s">
        <v>426</v>
      </c>
      <c r="F32" s="150"/>
      <c r="G32" s="155">
        <v>3</v>
      </c>
      <c r="H32"/>
      <c r="J32" s="152" t="s">
        <v>21</v>
      </c>
      <c r="K32" s="152" t="s">
        <v>239</v>
      </c>
      <c r="L32" s="152" t="s">
        <v>347</v>
      </c>
      <c r="M32" s="152" t="s">
        <v>349</v>
      </c>
      <c r="N32" s="152" t="s">
        <v>36</v>
      </c>
      <c r="O32" s="152" t="s">
        <v>315</v>
      </c>
      <c r="P32" s="152" t="s">
        <v>77</v>
      </c>
    </row>
    <row r="33" spans="1:16" s="31" customFormat="1" ht="30.75" customHeight="1">
      <c r="A33" s="145"/>
      <c r="B33" s="149"/>
      <c r="C33" s="34" t="s">
        <v>132</v>
      </c>
      <c r="D33" s="35" t="str">
        <f>IF($G$32=$G$65,$B$63,$D$63)</f>
        <v>□</v>
      </c>
      <c r="E33" s="35" t="s">
        <v>432</v>
      </c>
      <c r="F33" s="169"/>
      <c r="G33" s="158"/>
      <c r="H33"/>
      <c r="J33" s="153"/>
      <c r="K33" s="153"/>
      <c r="L33" s="153"/>
      <c r="M33" s="153"/>
      <c r="N33" s="153"/>
      <c r="O33" s="153"/>
      <c r="P33" s="153"/>
    </row>
    <row r="34" spans="1:16" s="31" customFormat="1" ht="19.5" customHeight="1">
      <c r="A34" s="145"/>
      <c r="B34" s="148"/>
      <c r="C34" s="36" t="s">
        <v>411</v>
      </c>
      <c r="D34" s="37" t="str">
        <f>IF($G$32=$G$66,$B$63,$D$63)</f>
        <v>□</v>
      </c>
      <c r="E34" s="76" t="s">
        <v>319</v>
      </c>
      <c r="F34" s="151"/>
      <c r="G34" s="156"/>
      <c r="H34"/>
      <c r="J34" s="154"/>
      <c r="K34" s="154"/>
      <c r="L34" s="154"/>
      <c r="M34" s="154"/>
      <c r="N34" s="154"/>
      <c r="O34" s="154"/>
      <c r="P34" s="154"/>
    </row>
    <row r="35" spans="1:16" s="31" customFormat="1" ht="30.75" customHeight="1">
      <c r="A35" s="145"/>
      <c r="B35" s="147" t="s">
        <v>392</v>
      </c>
      <c r="C35" s="32" t="s">
        <v>413</v>
      </c>
      <c r="D35" s="33" t="str">
        <f>IF($G$35=$A$64,$B$63,$D$63)</f>
        <v>☑</v>
      </c>
      <c r="E35" s="33" t="s">
        <v>387</v>
      </c>
      <c r="F35" s="150"/>
      <c r="G35" s="155">
        <v>2</v>
      </c>
      <c r="H35"/>
      <c r="J35" s="152" t="s">
        <v>92</v>
      </c>
      <c r="K35" s="152" t="s">
        <v>20</v>
      </c>
      <c r="L35" s="152" t="s">
        <v>263</v>
      </c>
      <c r="M35" s="152"/>
      <c r="N35" s="152"/>
      <c r="O35" s="152"/>
      <c r="P35" s="152"/>
    </row>
    <row r="36" spans="1:16" s="31" customFormat="1" ht="19.5" customHeight="1">
      <c r="A36" s="145"/>
      <c r="B36" s="149"/>
      <c r="C36" s="34" t="s">
        <v>132</v>
      </c>
      <c r="D36" s="35" t="str">
        <f>IF($G$35=$A$65,$B$63,$D$63)</f>
        <v>□</v>
      </c>
      <c r="E36" s="35" t="s">
        <v>323</v>
      </c>
      <c r="F36" s="169"/>
      <c r="G36" s="158"/>
      <c r="H36"/>
      <c r="J36" s="153"/>
      <c r="K36" s="153"/>
      <c r="L36" s="153"/>
      <c r="M36" s="153"/>
      <c r="N36" s="153"/>
      <c r="O36" s="153"/>
      <c r="P36" s="153"/>
    </row>
    <row r="37" spans="1:16" s="31" customFormat="1" ht="19.5" customHeight="1">
      <c r="A37" s="145"/>
      <c r="B37" s="148"/>
      <c r="C37" s="36" t="s">
        <v>411</v>
      </c>
      <c r="D37" s="37" t="str">
        <f>IF($G$35=$A$66,$B$63,$D$63)</f>
        <v>□</v>
      </c>
      <c r="E37" s="76" t="s">
        <v>319</v>
      </c>
      <c r="F37" s="151"/>
      <c r="G37" s="156"/>
      <c r="H37"/>
      <c r="J37" s="154"/>
      <c r="K37" s="154"/>
      <c r="L37" s="154"/>
      <c r="M37" s="154"/>
      <c r="N37" s="154"/>
      <c r="O37" s="154"/>
      <c r="P37" s="154"/>
    </row>
    <row r="38" spans="1:16" s="31" customFormat="1" ht="30.75" customHeight="1">
      <c r="A38" s="145"/>
      <c r="B38" s="147" t="s">
        <v>385</v>
      </c>
      <c r="C38" s="32" t="s">
        <v>413</v>
      </c>
      <c r="D38" s="33" t="str">
        <f>IF($G$38=$G$64,$B$63,$D$63)</f>
        <v>☑</v>
      </c>
      <c r="E38" s="33" t="s">
        <v>452</v>
      </c>
      <c r="F38" s="150" t="str">
        <f>IF(G38&lt;3,"지도 사항을 상세히 기재해 주세요!","")</f>
        <v/>
      </c>
      <c r="G38" s="155">
        <v>3</v>
      </c>
      <c r="H38"/>
      <c r="J38" s="152" t="s">
        <v>358</v>
      </c>
      <c r="K38" s="152" t="s">
        <v>32</v>
      </c>
      <c r="L38" s="152" t="s">
        <v>0</v>
      </c>
      <c r="M38" s="152" t="s">
        <v>45</v>
      </c>
      <c r="N38" s="152" t="s">
        <v>34</v>
      </c>
      <c r="O38" s="152"/>
      <c r="P38" s="152"/>
    </row>
    <row r="39" spans="1:16" s="31" customFormat="1" ht="19.5" customHeight="1">
      <c r="A39" s="145"/>
      <c r="B39" s="149"/>
      <c r="C39" s="34" t="s">
        <v>132</v>
      </c>
      <c r="D39" s="35" t="str">
        <f>IF($G$38=$G$65,$B$63,$D$63)</f>
        <v>□</v>
      </c>
      <c r="E39" s="35" t="s">
        <v>345</v>
      </c>
      <c r="F39" s="169"/>
      <c r="G39" s="158"/>
      <c r="H39"/>
      <c r="J39" s="153"/>
      <c r="K39" s="153"/>
      <c r="L39" s="153"/>
      <c r="M39" s="153"/>
      <c r="N39" s="153"/>
      <c r="O39" s="153"/>
      <c r="P39" s="153"/>
    </row>
    <row r="40" spans="1:16" s="31" customFormat="1" ht="19.5" customHeight="1">
      <c r="A40" s="145"/>
      <c r="B40" s="148"/>
      <c r="C40" s="36" t="s">
        <v>411</v>
      </c>
      <c r="D40" s="37" t="str">
        <f>IF($G$38=$G$66,$B$63,$D$63)</f>
        <v>□</v>
      </c>
      <c r="E40" s="76" t="s">
        <v>319</v>
      </c>
      <c r="F40" s="151"/>
      <c r="G40" s="156"/>
      <c r="H40"/>
      <c r="J40" s="154"/>
      <c r="K40" s="154"/>
      <c r="L40" s="154"/>
      <c r="M40" s="154"/>
      <c r="N40" s="154"/>
      <c r="O40" s="154"/>
      <c r="P40" s="154"/>
    </row>
    <row r="41" spans="1:16" s="31" customFormat="1" ht="42.75" customHeight="1">
      <c r="A41" s="166" t="s">
        <v>224</v>
      </c>
      <c r="B41" s="147" t="s">
        <v>450</v>
      </c>
      <c r="C41" s="32" t="s">
        <v>413</v>
      </c>
      <c r="D41" s="33" t="str">
        <f>IF($G$41=$G$64,$B$63,$D$63)</f>
        <v>☑</v>
      </c>
      <c r="E41" s="33" t="s">
        <v>402</v>
      </c>
      <c r="F41" s="150" t="str">
        <f>IF(G41&lt;3,"지도 사항을 상세히 기재해 주세요!","")</f>
        <v/>
      </c>
      <c r="G41" s="155">
        <v>3</v>
      </c>
      <c r="H41"/>
      <c r="J41" s="152" t="s">
        <v>104</v>
      </c>
      <c r="K41" s="152" t="s">
        <v>47</v>
      </c>
      <c r="L41" s="152" t="s">
        <v>31</v>
      </c>
      <c r="M41" s="152" t="s">
        <v>98</v>
      </c>
      <c r="N41" s="152"/>
      <c r="O41" s="152"/>
      <c r="P41" s="152"/>
    </row>
    <row r="42" spans="1:16" s="31" customFormat="1" ht="43.5" customHeight="1">
      <c r="A42" s="167"/>
      <c r="B42" s="149"/>
      <c r="C42" s="34" t="s">
        <v>132</v>
      </c>
      <c r="D42" s="35" t="str">
        <f>IF($G$41=$G$65,$B$63,$D$63)</f>
        <v>□</v>
      </c>
      <c r="E42" s="35" t="s">
        <v>370</v>
      </c>
      <c r="F42" s="169"/>
      <c r="G42" s="158"/>
      <c r="H42"/>
      <c r="J42" s="153"/>
      <c r="K42" s="153"/>
      <c r="L42" s="153"/>
      <c r="M42" s="153"/>
      <c r="N42" s="153"/>
      <c r="O42" s="153"/>
      <c r="P42" s="153"/>
    </row>
    <row r="43" spans="1:16" s="31" customFormat="1" ht="19.5" customHeight="1">
      <c r="A43" s="167"/>
      <c r="B43" s="148"/>
      <c r="C43" s="36" t="s">
        <v>411</v>
      </c>
      <c r="D43" s="35" t="str">
        <f>IF($G$41=$G$66,$B$63,$D$63)</f>
        <v>□</v>
      </c>
      <c r="E43" s="37" t="s">
        <v>316</v>
      </c>
      <c r="F43" s="151"/>
      <c r="G43" s="156"/>
      <c r="H43"/>
      <c r="J43" s="154"/>
      <c r="K43" s="154"/>
      <c r="L43" s="154"/>
      <c r="M43" s="154"/>
      <c r="N43" s="154"/>
      <c r="O43" s="154"/>
      <c r="P43" s="154"/>
    </row>
    <row r="44" spans="1:16" s="31" customFormat="1" ht="30.75" customHeight="1">
      <c r="A44" s="167"/>
      <c r="B44" s="147" t="s">
        <v>475</v>
      </c>
      <c r="C44" s="32" t="s">
        <v>413</v>
      </c>
      <c r="D44" s="33" t="str">
        <f>IF($G$44=$D$64,$B$63,$D$63)</f>
        <v>☑</v>
      </c>
      <c r="E44" s="33" t="s">
        <v>273</v>
      </c>
      <c r="F44" s="150" t="str">
        <f>IF(G44&lt;2,"지도 사항을 상세히 기재해 주세요!","")</f>
        <v/>
      </c>
      <c r="G44" s="155">
        <v>2</v>
      </c>
      <c r="H44"/>
      <c r="J44" s="152" t="s">
        <v>297</v>
      </c>
      <c r="K44" s="152" t="s">
        <v>89</v>
      </c>
      <c r="L44" s="152" t="s">
        <v>364</v>
      </c>
      <c r="M44" s="152"/>
      <c r="N44" s="152"/>
      <c r="O44" s="152"/>
      <c r="P44" s="152"/>
    </row>
    <row r="45" spans="1:16" s="31" customFormat="1" ht="19.5" customHeight="1">
      <c r="A45" s="168"/>
      <c r="B45" s="148"/>
      <c r="C45" s="36" t="s">
        <v>411</v>
      </c>
      <c r="D45" s="37" t="str">
        <f>IF($G$44=$D$65,$B$63,$D$63)</f>
        <v>□</v>
      </c>
      <c r="E45" s="37" t="s">
        <v>118</v>
      </c>
      <c r="F45" s="151"/>
      <c r="G45" s="156"/>
      <c r="H45"/>
      <c r="J45" s="154"/>
      <c r="K45" s="154"/>
      <c r="L45" s="154"/>
      <c r="M45" s="154"/>
      <c r="N45" s="154"/>
      <c r="O45" s="154"/>
      <c r="P45" s="154"/>
    </row>
    <row r="46" spans="1:16" s="31" customFormat="1" ht="30.75" customHeight="1">
      <c r="A46" s="146" t="s">
        <v>414</v>
      </c>
      <c r="B46" s="147" t="s">
        <v>281</v>
      </c>
      <c r="C46" s="32" t="s">
        <v>413</v>
      </c>
      <c r="D46" s="33" t="str">
        <f>IF($G$46=$G$64,$B$63,$D$63)</f>
        <v>□</v>
      </c>
      <c r="E46" s="33" t="s">
        <v>226</v>
      </c>
      <c r="F46" s="150" t="s">
        <v>73</v>
      </c>
      <c r="G46" s="155">
        <v>1.5</v>
      </c>
      <c r="H46"/>
      <c r="J46" s="152" t="s">
        <v>277</v>
      </c>
      <c r="K46" s="152" t="s">
        <v>73</v>
      </c>
      <c r="L46" s="152" t="s">
        <v>293</v>
      </c>
      <c r="M46" s="152"/>
      <c r="N46" s="152"/>
      <c r="O46" s="152"/>
      <c r="P46" s="152"/>
    </row>
    <row r="47" spans="1:16" s="31" customFormat="1" ht="22.5" customHeight="1">
      <c r="A47" s="146"/>
      <c r="B47" s="149"/>
      <c r="C47" s="34" t="s">
        <v>132</v>
      </c>
      <c r="D47" s="35" t="str">
        <f>IF($G$46=$G$65,$B$63,$D$63)</f>
        <v>☑</v>
      </c>
      <c r="E47" s="35" t="s">
        <v>313</v>
      </c>
      <c r="F47" s="169"/>
      <c r="G47" s="158"/>
      <c r="H47"/>
      <c r="J47" s="153"/>
      <c r="K47" s="153"/>
      <c r="L47" s="153"/>
      <c r="M47" s="153"/>
      <c r="N47" s="153"/>
      <c r="O47" s="153"/>
      <c r="P47" s="153"/>
    </row>
    <row r="48" spans="1:16" s="31" customFormat="1" ht="19.5" customHeight="1">
      <c r="A48" s="146"/>
      <c r="B48" s="148"/>
      <c r="C48" s="36" t="s">
        <v>411</v>
      </c>
      <c r="D48" s="35" t="str">
        <f>IF($G$46=$G$66,$B$63,$D$63)</f>
        <v>□</v>
      </c>
      <c r="E48" s="37" t="s">
        <v>27</v>
      </c>
      <c r="F48" s="151"/>
      <c r="G48" s="156"/>
      <c r="H48"/>
      <c r="J48" s="154"/>
      <c r="K48" s="154"/>
      <c r="L48" s="154"/>
      <c r="M48" s="154"/>
      <c r="N48" s="154"/>
      <c r="O48" s="154"/>
      <c r="P48" s="154"/>
    </row>
    <row r="49" spans="1:16" s="31" customFormat="1" ht="30.75" customHeight="1">
      <c r="A49" s="166" t="s">
        <v>35</v>
      </c>
      <c r="B49" s="147" t="s">
        <v>403</v>
      </c>
      <c r="C49" s="32" t="s">
        <v>413</v>
      </c>
      <c r="D49" s="33" t="str">
        <f>IF($G$49=$A$64,$B$63,$D$63)</f>
        <v>☑</v>
      </c>
      <c r="E49" s="33" t="s">
        <v>464</v>
      </c>
      <c r="F49" s="150"/>
      <c r="G49" s="155">
        <v>2</v>
      </c>
      <c r="H49"/>
      <c r="J49" s="152" t="s">
        <v>242</v>
      </c>
      <c r="K49" s="152" t="s">
        <v>252</v>
      </c>
      <c r="L49" s="152" t="s">
        <v>258</v>
      </c>
      <c r="M49" s="152"/>
      <c r="N49" s="152"/>
      <c r="O49" s="152"/>
      <c r="P49" s="152"/>
    </row>
    <row r="50" spans="1:16" s="31" customFormat="1" ht="30.75" customHeight="1">
      <c r="A50" s="167"/>
      <c r="B50" s="149"/>
      <c r="C50" s="34" t="s">
        <v>132</v>
      </c>
      <c r="D50" s="35" t="str">
        <f>IF($G$49=$A$65,$B$63,$D$63)</f>
        <v>□</v>
      </c>
      <c r="E50" s="35" t="s">
        <v>295</v>
      </c>
      <c r="F50" s="169"/>
      <c r="G50" s="158"/>
      <c r="H50"/>
      <c r="J50" s="153"/>
      <c r="K50" s="153"/>
      <c r="L50" s="153"/>
      <c r="M50" s="153"/>
      <c r="N50" s="153"/>
      <c r="O50" s="153"/>
      <c r="P50" s="153"/>
    </row>
    <row r="51" spans="1:16" s="31" customFormat="1" ht="19.5" customHeight="1">
      <c r="A51" s="168"/>
      <c r="B51" s="148"/>
      <c r="C51" s="36" t="s">
        <v>411</v>
      </c>
      <c r="D51" s="35" t="str">
        <f>IF($G$49=$A$66,$B$63,$D$63)</f>
        <v>□</v>
      </c>
      <c r="E51" s="37" t="s">
        <v>344</v>
      </c>
      <c r="F51" s="151"/>
      <c r="G51" s="156"/>
      <c r="H51"/>
      <c r="J51" s="154"/>
      <c r="K51" s="154"/>
      <c r="L51" s="154"/>
      <c r="M51" s="154"/>
      <c r="N51" s="154"/>
      <c r="O51" s="154"/>
      <c r="P51" s="154"/>
    </row>
    <row r="52" spans="1:16" s="31" customFormat="1" ht="30.75" customHeight="1">
      <c r="A52" s="166" t="s">
        <v>37</v>
      </c>
      <c r="B52" s="147" t="s">
        <v>195</v>
      </c>
      <c r="C52" s="32" t="s">
        <v>413</v>
      </c>
      <c r="D52" s="33" t="str">
        <f>IF($G$52=$G$64,$B$63,$D$63)</f>
        <v>☑</v>
      </c>
      <c r="E52" s="33" t="s">
        <v>442</v>
      </c>
      <c r="F52" s="150"/>
      <c r="G52" s="155">
        <v>3</v>
      </c>
      <c r="H52"/>
      <c r="J52" s="152" t="s">
        <v>270</v>
      </c>
      <c r="K52" s="152" t="s">
        <v>121</v>
      </c>
      <c r="L52" s="152" t="s">
        <v>292</v>
      </c>
      <c r="M52" s="152"/>
      <c r="N52" s="152"/>
      <c r="O52" s="152"/>
      <c r="P52" s="152"/>
    </row>
    <row r="53" spans="1:16" s="31" customFormat="1" ht="30.75" customHeight="1">
      <c r="A53" s="167"/>
      <c r="B53" s="149"/>
      <c r="C53" s="34" t="s">
        <v>132</v>
      </c>
      <c r="D53" s="35" t="str">
        <f>IF($G$52=$G$65,$B$63,$D$63)</f>
        <v>□</v>
      </c>
      <c r="E53" s="35" t="s">
        <v>296</v>
      </c>
      <c r="F53" s="169"/>
      <c r="G53" s="158"/>
      <c r="H53"/>
      <c r="J53" s="153"/>
      <c r="K53" s="153"/>
      <c r="L53" s="153"/>
      <c r="M53" s="153"/>
      <c r="N53" s="153"/>
      <c r="O53" s="153"/>
      <c r="P53" s="153"/>
    </row>
    <row r="54" spans="1:16" s="31" customFormat="1" ht="19.5" customHeight="1">
      <c r="A54" s="167"/>
      <c r="B54" s="148"/>
      <c r="C54" s="36" t="s">
        <v>411</v>
      </c>
      <c r="D54" s="35" t="str">
        <f>IF($G$52=$G$66,$B$63,$D$63)</f>
        <v>□</v>
      </c>
      <c r="E54" s="37" t="s">
        <v>85</v>
      </c>
      <c r="F54" s="151"/>
      <c r="G54" s="156"/>
      <c r="H54"/>
      <c r="J54" s="154"/>
      <c r="K54" s="154"/>
      <c r="L54" s="154"/>
      <c r="M54" s="154"/>
      <c r="N54" s="154"/>
      <c r="O54" s="154"/>
      <c r="P54" s="154"/>
    </row>
    <row r="55" spans="1:16" s="31" customFormat="1" ht="30.75" customHeight="1">
      <c r="A55" s="167"/>
      <c r="B55" s="147" t="s">
        <v>457</v>
      </c>
      <c r="C55" s="32" t="s">
        <v>413</v>
      </c>
      <c r="D55" s="33" t="str">
        <f>IF($G$55=$G$64,$B$63,$D$63)</f>
        <v>□</v>
      </c>
      <c r="E55" s="33" t="s">
        <v>283</v>
      </c>
      <c r="F55" s="150" t="s">
        <v>469</v>
      </c>
      <c r="G55" s="155">
        <v>1.5</v>
      </c>
      <c r="H55"/>
      <c r="J55" s="152" t="s">
        <v>16</v>
      </c>
      <c r="K55" s="152" t="s">
        <v>4</v>
      </c>
      <c r="L55" s="152" t="s">
        <v>14</v>
      </c>
      <c r="M55" s="152"/>
      <c r="N55" s="152"/>
      <c r="O55" s="152"/>
      <c r="P55" s="152"/>
    </row>
    <row r="56" spans="1:16" s="31" customFormat="1" ht="30.75" customHeight="1">
      <c r="A56" s="167"/>
      <c r="B56" s="149"/>
      <c r="C56" s="34" t="s">
        <v>132</v>
      </c>
      <c r="D56" s="35" t="str">
        <f>IF($G$55=$G$65,$B$63,$D$63)</f>
        <v>☑</v>
      </c>
      <c r="E56" s="35" t="s">
        <v>480</v>
      </c>
      <c r="F56" s="169"/>
      <c r="G56" s="158"/>
      <c r="H56" s="128"/>
      <c r="J56" s="153"/>
      <c r="K56" s="153"/>
      <c r="L56" s="153"/>
      <c r="M56" s="153"/>
      <c r="N56" s="153"/>
      <c r="O56" s="153"/>
      <c r="P56" s="153"/>
    </row>
    <row r="57" spans="1:16" s="31" customFormat="1" ht="19.5" customHeight="1">
      <c r="A57" s="168"/>
      <c r="B57" s="148"/>
      <c r="C57" s="36" t="s">
        <v>411</v>
      </c>
      <c r="D57" s="35" t="str">
        <f>IF($G$55=$G$66,$B$63,$D$63)</f>
        <v>□</v>
      </c>
      <c r="E57" s="37" t="s">
        <v>82</v>
      </c>
      <c r="F57" s="151"/>
      <c r="G57" s="156"/>
      <c r="H57"/>
      <c r="J57" s="154"/>
      <c r="K57" s="154"/>
      <c r="L57" s="154"/>
      <c r="M57" s="154"/>
      <c r="N57" s="154"/>
      <c r="O57" s="154"/>
      <c r="P57" s="154"/>
    </row>
    <row r="58" spans="1:16" s="31" customFormat="1" ht="27.75" customHeight="1">
      <c r="A58" s="166" t="s">
        <v>140</v>
      </c>
      <c r="B58" s="147" t="s">
        <v>435</v>
      </c>
      <c r="C58" s="32" t="s">
        <v>413</v>
      </c>
      <c r="D58" s="33" t="str">
        <f>IF($G$58=$F$64,$B$63,$D$63)</f>
        <v>☑</v>
      </c>
      <c r="E58" s="33" t="s">
        <v>336</v>
      </c>
      <c r="F58" s="150" t="str">
        <f>IF(G58&lt;3,"지도 사항을 상세히 기재해 주세요!","")</f>
        <v/>
      </c>
      <c r="G58" s="155">
        <v>3</v>
      </c>
      <c r="H58"/>
      <c r="J58" s="152" t="s">
        <v>331</v>
      </c>
      <c r="K58" s="152"/>
      <c r="L58" s="152"/>
      <c r="M58" s="152"/>
      <c r="N58" s="152"/>
      <c r="O58" s="152"/>
      <c r="P58" s="152"/>
    </row>
    <row r="59" spans="1:19" s="31" customFormat="1" ht="27.75" customHeight="1">
      <c r="A59" s="168"/>
      <c r="B59" s="148"/>
      <c r="C59" s="36" t="s">
        <v>411</v>
      </c>
      <c r="D59" s="37" t="str">
        <f>IF($G$58=$F$65,$B$63,$D$63)</f>
        <v>□</v>
      </c>
      <c r="E59" s="37" t="s">
        <v>79</v>
      </c>
      <c r="F59" s="151"/>
      <c r="G59" s="156"/>
      <c r="H59"/>
      <c r="J59" s="154"/>
      <c r="K59" s="154"/>
      <c r="L59" s="154"/>
      <c r="M59" s="154"/>
      <c r="N59" s="154"/>
      <c r="O59" s="154"/>
      <c r="P59" s="154"/>
      <c r="Q59" s="11"/>
      <c r="R59" s="11"/>
      <c r="S59" s="11"/>
    </row>
    <row r="60" spans="2:15" s="11" customFormat="1" ht="13.5" customHeight="1">
      <c r="B60" s="17"/>
      <c r="C60" s="17"/>
      <c r="D60" s="17"/>
      <c r="E60" s="17"/>
      <c r="F60" s="12"/>
      <c r="G60" s="13"/>
      <c r="H60"/>
      <c r="I60" s="58"/>
      <c r="J60" s="58"/>
      <c r="K60" s="58"/>
      <c r="L60" s="58"/>
      <c r="M60" s="58"/>
      <c r="N60" s="58"/>
      <c r="O60" s="58"/>
    </row>
    <row r="61" spans="2:15" s="11" customFormat="1" ht="13.5" customHeight="1" hidden="1">
      <c r="B61" s="159"/>
      <c r="C61" s="159"/>
      <c r="D61" s="159"/>
      <c r="E61" s="159"/>
      <c r="F61" s="12"/>
      <c r="G61" s="13"/>
      <c r="H61"/>
      <c r="I61" s="58"/>
      <c r="J61" s="58"/>
      <c r="K61" s="58"/>
      <c r="L61" s="58"/>
      <c r="M61" s="58"/>
      <c r="N61" s="58"/>
      <c r="O61" s="58"/>
    </row>
    <row r="62" spans="2:15" s="11" customFormat="1" ht="13.5" customHeight="1" hidden="1">
      <c r="B62" s="159"/>
      <c r="C62" s="159"/>
      <c r="D62" s="159"/>
      <c r="E62" s="159"/>
      <c r="F62" s="12"/>
      <c r="G62" s="13"/>
      <c r="H62"/>
      <c r="I62" s="58"/>
      <c r="J62" s="58"/>
      <c r="K62" s="58"/>
      <c r="L62" s="58"/>
      <c r="M62" s="58"/>
      <c r="N62" s="58"/>
      <c r="O62" s="58"/>
    </row>
    <row r="63" spans="1:15" s="11" customFormat="1" ht="15" customHeight="1" hidden="1">
      <c r="A63" s="29"/>
      <c r="B63" s="5" t="s">
        <v>60</v>
      </c>
      <c r="C63" s="5"/>
      <c r="D63" s="5" t="s">
        <v>133</v>
      </c>
      <c r="E63" s="12"/>
      <c r="G63" s="13"/>
      <c r="H63"/>
      <c r="I63" s="58"/>
      <c r="J63" s="58"/>
      <c r="K63" s="58"/>
      <c r="L63" s="58"/>
      <c r="M63" s="58"/>
      <c r="N63" s="58"/>
      <c r="O63" s="58"/>
    </row>
    <row r="64" spans="1:19" s="11" customFormat="1" ht="13.5" customHeight="1" hidden="1">
      <c r="A64" s="50">
        <v>2</v>
      </c>
      <c r="B64" s="50">
        <v>1</v>
      </c>
      <c r="C64" s="50"/>
      <c r="D64" s="50">
        <v>2</v>
      </c>
      <c r="E64" s="50">
        <v>1</v>
      </c>
      <c r="F64" s="11">
        <v>3</v>
      </c>
      <c r="G64" s="13">
        <v>3</v>
      </c>
      <c r="H64"/>
      <c r="I64" s="58"/>
      <c r="J64" s="58"/>
      <c r="K64" s="58"/>
      <c r="L64" s="58"/>
      <c r="M64" s="58"/>
      <c r="N64" s="58"/>
      <c r="O64" s="58"/>
      <c r="Q64" s="1"/>
      <c r="R64" s="1"/>
      <c r="S64" s="1"/>
    </row>
    <row r="65" spans="1:7" ht="13.5" customHeight="1" hidden="1">
      <c r="A65" s="50">
        <v>1</v>
      </c>
      <c r="B65" s="50">
        <v>0.5</v>
      </c>
      <c r="C65" s="50"/>
      <c r="D65" s="50">
        <v>0</v>
      </c>
      <c r="E65" s="50">
        <v>0</v>
      </c>
      <c r="F65" s="15">
        <v>0</v>
      </c>
      <c r="G65" s="3">
        <v>1.5</v>
      </c>
    </row>
    <row r="66" spans="1:7" ht="13.5" customHeight="1" hidden="1">
      <c r="A66" s="51">
        <v>0</v>
      </c>
      <c r="B66" s="51">
        <v>0</v>
      </c>
      <c r="C66" s="54"/>
      <c r="D66" s="17"/>
      <c r="E66" s="15"/>
      <c r="G66" s="3">
        <v>0</v>
      </c>
    </row>
    <row r="67" ht="13.5" hidden="1"/>
  </sheetData>
  <sheetProtection/>
  <mergeCells count="201">
    <mergeCell ref="A26:A40"/>
    <mergeCell ref="A46:A48"/>
    <mergeCell ref="B58:B59"/>
    <mergeCell ref="B55:B57"/>
    <mergeCell ref="F58:F59"/>
    <mergeCell ref="B52:B54"/>
    <mergeCell ref="O32:O34"/>
    <mergeCell ref="P32:P34"/>
    <mergeCell ref="K35:K37"/>
    <mergeCell ref="L35:L37"/>
    <mergeCell ref="M35:M37"/>
    <mergeCell ref="N35:N37"/>
    <mergeCell ref="B49:B51"/>
    <mergeCell ref="O29:O31"/>
    <mergeCell ref="P29:P31"/>
    <mergeCell ref="M32:M34"/>
    <mergeCell ref="N32:N34"/>
    <mergeCell ref="B44:B45"/>
    <mergeCell ref="G44:G45"/>
    <mergeCell ref="B46:B48"/>
    <mergeCell ref="F44:F45"/>
    <mergeCell ref="B41:B43"/>
    <mergeCell ref="B38:B40"/>
    <mergeCell ref="N26:N28"/>
    <mergeCell ref="M29:M31"/>
    <mergeCell ref="N29:N31"/>
    <mergeCell ref="K32:K34"/>
    <mergeCell ref="L32:L34"/>
    <mergeCell ref="J35:J37"/>
    <mergeCell ref="J29:J31"/>
    <mergeCell ref="J38:J40"/>
    <mergeCell ref="P17:P19"/>
    <mergeCell ref="P20:P22"/>
    <mergeCell ref="N23:N25"/>
    <mergeCell ref="O23:O25"/>
    <mergeCell ref="P23:P25"/>
    <mergeCell ref="M26:M28"/>
    <mergeCell ref="L29:L31"/>
    <mergeCell ref="O26:O28"/>
    <mergeCell ref="P26:P28"/>
    <mergeCell ref="M23:M25"/>
    <mergeCell ref="J23:J25"/>
    <mergeCell ref="J20:J22"/>
    <mergeCell ref="B35:B37"/>
    <mergeCell ref="J32:J34"/>
    <mergeCell ref="M17:M19"/>
    <mergeCell ref="N17:N19"/>
    <mergeCell ref="O17:O19"/>
    <mergeCell ref="M20:M22"/>
    <mergeCell ref="N20:N22"/>
    <mergeCell ref="O20:O22"/>
    <mergeCell ref="J17:J19"/>
    <mergeCell ref="B26:B28"/>
    <mergeCell ref="J26:J28"/>
    <mergeCell ref="L23:L25"/>
    <mergeCell ref="L26:L28"/>
    <mergeCell ref="B17:B19"/>
    <mergeCell ref="K17:K19"/>
    <mergeCell ref="K20:K22"/>
    <mergeCell ref="A6:A25"/>
    <mergeCell ref="A5:A25"/>
    <mergeCell ref="B8:B10"/>
    <mergeCell ref="J8:J10"/>
    <mergeCell ref="B11:B13"/>
    <mergeCell ref="J11:J13"/>
    <mergeCell ref="B5:B7"/>
    <mergeCell ref="G5:G7"/>
    <mergeCell ref="G8:G10"/>
    <mergeCell ref="L17:L19"/>
    <mergeCell ref="L20:L22"/>
    <mergeCell ref="B62:E62"/>
    <mergeCell ref="J5:J7"/>
    <mergeCell ref="J14:J16"/>
    <mergeCell ref="B20:B22"/>
    <mergeCell ref="B14:B16"/>
    <mergeCell ref="B32:B34"/>
    <mergeCell ref="B61:E61"/>
    <mergeCell ref="B29:B31"/>
    <mergeCell ref="K23:K25"/>
    <mergeCell ref="K26:K28"/>
    <mergeCell ref="K29:K31"/>
    <mergeCell ref="C4:E4"/>
    <mergeCell ref="P8:P10"/>
    <mergeCell ref="O11:O13"/>
    <mergeCell ref="P11:P13"/>
    <mergeCell ref="K14:K16"/>
    <mergeCell ref="L14:L16"/>
    <mergeCell ref="M14:M16"/>
    <mergeCell ref="N14:N16"/>
    <mergeCell ref="O14:O16"/>
    <mergeCell ref="P14:P16"/>
    <mergeCell ref="B23:B25"/>
    <mergeCell ref="K8:K10"/>
    <mergeCell ref="L8:L10"/>
    <mergeCell ref="M8:M10"/>
    <mergeCell ref="N8:N10"/>
    <mergeCell ref="O8:O10"/>
    <mergeCell ref="K11:K13"/>
    <mergeCell ref="L11:L13"/>
    <mergeCell ref="M11:M13"/>
    <mergeCell ref="N11:N13"/>
    <mergeCell ref="K5:K7"/>
    <mergeCell ref="L5:L7"/>
    <mergeCell ref="M5:M7"/>
    <mergeCell ref="N5:N7"/>
    <mergeCell ref="O5:O7"/>
    <mergeCell ref="P5:P7"/>
    <mergeCell ref="O35:O37"/>
    <mergeCell ref="P35:P37"/>
    <mergeCell ref="K38:K40"/>
    <mergeCell ref="L38:L40"/>
    <mergeCell ref="M38:M40"/>
    <mergeCell ref="N38:N40"/>
    <mergeCell ref="O38:O40"/>
    <mergeCell ref="P38:P40"/>
    <mergeCell ref="P41:P43"/>
    <mergeCell ref="P44:P45"/>
    <mergeCell ref="P46:P48"/>
    <mergeCell ref="M49:M51"/>
    <mergeCell ref="N49:N51"/>
    <mergeCell ref="O49:O51"/>
    <mergeCell ref="P49:P51"/>
    <mergeCell ref="M52:M54"/>
    <mergeCell ref="N52:N54"/>
    <mergeCell ref="O52:O54"/>
    <mergeCell ref="P52:P54"/>
    <mergeCell ref="K58:K59"/>
    <mergeCell ref="L58:L59"/>
    <mergeCell ref="M58:M59"/>
    <mergeCell ref="N58:N59"/>
    <mergeCell ref="O58:O59"/>
    <mergeCell ref="P58:P59"/>
    <mergeCell ref="M55:M57"/>
    <mergeCell ref="N55:N57"/>
    <mergeCell ref="O55:O57"/>
    <mergeCell ref="P55:P57"/>
    <mergeCell ref="A41:A45"/>
    <mergeCell ref="A49:A51"/>
    <mergeCell ref="A52:A57"/>
    <mergeCell ref="A58:A59"/>
    <mergeCell ref="G11:G13"/>
    <mergeCell ref="G20:G22"/>
    <mergeCell ref="G23:G25"/>
    <mergeCell ref="G29:G31"/>
    <mergeCell ref="G35:G37"/>
    <mergeCell ref="G49:G51"/>
    <mergeCell ref="G58:G59"/>
    <mergeCell ref="G14:G16"/>
    <mergeCell ref="G17:G19"/>
    <mergeCell ref="G26:G28"/>
    <mergeCell ref="G32:G34"/>
    <mergeCell ref="G38:G40"/>
    <mergeCell ref="G41:G43"/>
    <mergeCell ref="G46:G48"/>
    <mergeCell ref="G52:G54"/>
    <mergeCell ref="G55:G57"/>
    <mergeCell ref="F5:F7"/>
    <mergeCell ref="J44:J45"/>
    <mergeCell ref="J46:J48"/>
    <mergeCell ref="J41:J43"/>
    <mergeCell ref="K41:K43"/>
    <mergeCell ref="L41:L43"/>
    <mergeCell ref="M41:M43"/>
    <mergeCell ref="N41:N43"/>
    <mergeCell ref="O41:O43"/>
    <mergeCell ref="K46:K48"/>
    <mergeCell ref="L46:L48"/>
    <mergeCell ref="M46:M48"/>
    <mergeCell ref="N46:N48"/>
    <mergeCell ref="O46:O48"/>
    <mergeCell ref="K44:K45"/>
    <mergeCell ref="L44:L45"/>
    <mergeCell ref="M44:M45"/>
    <mergeCell ref="N44:N45"/>
    <mergeCell ref="O44:O45"/>
    <mergeCell ref="J49:J51"/>
    <mergeCell ref="K49:K51"/>
    <mergeCell ref="L49:L51"/>
    <mergeCell ref="J52:J54"/>
    <mergeCell ref="K52:K54"/>
    <mergeCell ref="L52:L54"/>
    <mergeCell ref="J55:J57"/>
    <mergeCell ref="K55:K57"/>
    <mergeCell ref="L55:L57"/>
    <mergeCell ref="J58:J59"/>
    <mergeCell ref="F8:F10"/>
    <mergeCell ref="F11:F13"/>
    <mergeCell ref="F14:F16"/>
    <mergeCell ref="F17:F19"/>
    <mergeCell ref="F20:F22"/>
    <mergeCell ref="F23:F25"/>
    <mergeCell ref="F26:F28"/>
    <mergeCell ref="F29:F31"/>
    <mergeCell ref="F32:F34"/>
    <mergeCell ref="F35:F37"/>
    <mergeCell ref="F38:F40"/>
    <mergeCell ref="F41:F43"/>
    <mergeCell ref="F46:F48"/>
    <mergeCell ref="F49:F51"/>
    <mergeCell ref="F52:F54"/>
    <mergeCell ref="F55:F57"/>
  </mergeCells>
  <conditionalFormatting sqref="G5:G59">
    <cfRule type="cellIs" priority="1" dxfId="0" operator="equal" stopIfTrue="1">
      <formula>""</formula>
    </cfRule>
  </conditionalFormatting>
  <dataValidations count="5">
    <dataValidation type="list" operator="equal" allowBlank="1" showInputMessage="1" showErrorMessage="1" errorTitle="입력오류" error="목록에서 선택해 주세요!" sqref="G35:G37 G20:G25 G11:G13 G5:G7 G29:G31 G49:G51">
      <formula1>$A$64:$A$66</formula1>
    </dataValidation>
    <dataValidation type="list" operator="equal" allowBlank="1" showInputMessage="1" showErrorMessage="1" errorTitle="입력오류" error="목록에서 선택해 주세요!" sqref="G44:G45">
      <formula1>$D$64:$D$65</formula1>
    </dataValidation>
    <dataValidation type="list" operator="equal" allowBlank="1" showInputMessage="1" showErrorMessage="1" errorTitle="입력오류" error="목록에서 선택해 주세요!" sqref="G58:G59">
      <formula1>$F$64:$F$65</formula1>
    </dataValidation>
    <dataValidation type="list" operator="equal" allowBlank="1" showInputMessage="1" showErrorMessage="1" errorTitle="입력오류" error="목록에서 선택해 주세요!" sqref="G38:G43 G32:G34 G14:G19 G8:G10 G26:G28 G46:G48 G52:G57">
      <formula1>$G$64:$G$66</formula1>
    </dataValidation>
    <dataValidation errorStyle="information" type="list" operator="equal" allowBlank="1" showInputMessage="1" showErrorMessage="1" errorTitle="입력주의사항" error="목록에서 선택해주세요!&#13;&#10;직접입력시 [확인]을 눌러주세요." sqref="F5:F67">
      <formula1>$J5:$O5</formula1>
    </dataValidation>
  </dataValidations>
  <printOptions horizontalCentered="1"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85"/>
  <rowBreaks count="2" manualBreakCount="2">
    <brk id="25" max="255" man="1"/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showGridLines="0" defaultGridColor="0" view="pageBreakPreview" zoomScaleSheetLayoutView="100" colorId="0" workbookViewId="0" topLeftCell="A1">
      <pane ySplit="4" topLeftCell="A5" activePane="bottomLeft" state="frozen"/>
      <selection pane="bottomLeft" activeCell="I7" sqref="I7"/>
      <selection pane="topLeft" activeCell="I7" sqref="I7"/>
    </sheetView>
  </sheetViews>
  <sheetFormatPr defaultColWidth="8.88671875" defaultRowHeight="13.5"/>
  <cols>
    <col min="1" max="1" width="8.77734375" style="1" customWidth="1"/>
    <col min="2" max="2" width="41.3359375" style="1" customWidth="1"/>
    <col min="3" max="3" width="31.3359375" style="1" customWidth="1"/>
    <col min="4" max="4" width="6.5546875" style="1" customWidth="1"/>
    <col min="5" max="5" width="8.88671875" style="1" bestFit="1" customWidth="1"/>
    <col min="6" max="8" width="8.88671875" style="1" customWidth="1"/>
    <col min="9" max="9" width="8.88671875" style="1" bestFit="1" customWidth="1"/>
    <col min="10" max="18" width="8.88671875" style="1" customWidth="1"/>
    <col min="19" max="19" width="8.88671875" style="1" bestFit="1" customWidth="1"/>
    <col min="20" max="20" width="8.88671875" style="1" customWidth="1"/>
    <col min="21" max="21" width="8.88671875" style="1" bestFit="1" customWidth="1"/>
    <col min="22" max="23" width="8.88671875" style="1" customWidth="1"/>
    <col min="24" max="24" width="8.88671875" style="1" bestFit="1" customWidth="1"/>
    <col min="25" max="256" width="8.88671875" style="1" customWidth="1"/>
  </cols>
  <sheetData>
    <row r="1" spans="1:6" s="29" customFormat="1" ht="30" customHeight="1">
      <c r="A1" s="237" t="s">
        <v>445</v>
      </c>
      <c r="B1" s="237"/>
      <c r="D1" s="64" t="s">
        <v>454</v>
      </c>
      <c r="E1" s="1"/>
      <c r="F1" s="15"/>
    </row>
    <row r="2" spans="1:6" s="2" customFormat="1" ht="30" customHeight="1">
      <c r="A2" s="22" t="s">
        <v>433</v>
      </c>
      <c r="B2" s="39"/>
      <c r="C2" s="39"/>
      <c r="D2" s="2" t="s">
        <v>202</v>
      </c>
      <c r="E2" s="2">
        <f>-SUM(D5:D8)</f>
        <v>0</v>
      </c>
      <c r="F2" s="2" t="s">
        <v>169</v>
      </c>
    </row>
    <row r="4" spans="1:27" s="11" customFormat="1" ht="30" customHeight="1">
      <c r="A4" s="77" t="s">
        <v>159</v>
      </c>
      <c r="B4" s="77" t="s">
        <v>42</v>
      </c>
      <c r="C4" s="52" t="s">
        <v>135</v>
      </c>
      <c r="D4" s="61" t="s">
        <v>65</v>
      </c>
      <c r="AA4" s="136"/>
    </row>
    <row r="5" spans="1:4" s="12" customFormat="1" ht="57.75" customHeight="1">
      <c r="A5" s="157" t="s">
        <v>317</v>
      </c>
      <c r="B5" s="78" t="s">
        <v>188</v>
      </c>
      <c r="C5" s="7" t="str">
        <f>IF(D5&gt;0,"지도 사항을 상세히 기재해 주세요!","")</f>
        <v/>
      </c>
      <c r="D5" s="65">
        <v>0</v>
      </c>
    </row>
    <row r="6" spans="1:4" s="12" customFormat="1" ht="57.75" customHeight="1">
      <c r="A6" s="235"/>
      <c r="B6" s="62" t="s">
        <v>369</v>
      </c>
      <c r="C6" s="7" t="str">
        <f>IF(D6&gt;0,"지도 사항을 상세히 기재해 주세요!","")</f>
        <v/>
      </c>
      <c r="D6" s="65">
        <v>0</v>
      </c>
    </row>
    <row r="7" spans="1:4" s="12" customFormat="1" ht="57.75" customHeight="1">
      <c r="A7" s="235"/>
      <c r="B7" s="62" t="s">
        <v>453</v>
      </c>
      <c r="C7" s="7" t="str">
        <f>IF(D7&gt;0,"지도 사항을 상세히 기재해 주세요!","")</f>
        <v/>
      </c>
      <c r="D7" s="65">
        <v>0</v>
      </c>
    </row>
    <row r="8" spans="1:24" s="12" customFormat="1" ht="57.75" customHeight="1">
      <c r="A8" s="235"/>
      <c r="B8" s="62" t="s">
        <v>440</v>
      </c>
      <c r="C8" s="8"/>
      <c r="D8" s="65">
        <v>0</v>
      </c>
      <c r="O8" s="138" t="s">
        <v>181</v>
      </c>
      <c r="Q8" s="138" t="s">
        <v>174</v>
      </c>
      <c r="S8" s="138">
        <v>1</v>
      </c>
      <c r="U8" s="138">
        <v>2</v>
      </c>
      <c r="X8" s="138">
        <v>5</v>
      </c>
    </row>
    <row r="9" s="11" customFormat="1" ht="13.5">
      <c r="C9"/>
    </row>
    <row r="10" spans="1:2" s="11" customFormat="1" ht="12" hidden="1">
      <c r="A10" s="66">
        <v>0</v>
      </c>
      <c r="B10" s="67">
        <v>0</v>
      </c>
    </row>
    <row r="11" spans="1:2" s="11" customFormat="1" ht="12" hidden="1">
      <c r="A11" s="66">
        <v>5</v>
      </c>
      <c r="B11" s="67">
        <v>10</v>
      </c>
    </row>
    <row r="12" spans="1:22" s="11" customFormat="1" ht="12" hidden="1">
      <c r="A12" s="66">
        <v>10</v>
      </c>
      <c r="B12" s="67">
        <v>20</v>
      </c>
      <c r="I12" s="13">
        <v>5</v>
      </c>
      <c r="V12" s="13" t="s">
        <v>206</v>
      </c>
    </row>
    <row r="13" spans="1:2" s="11" customFormat="1" ht="12" hidden="1">
      <c r="A13" s="66">
        <v>15</v>
      </c>
      <c r="B13" s="67">
        <v>30</v>
      </c>
    </row>
    <row r="14" spans="1:2" s="11" customFormat="1" ht="12" hidden="1">
      <c r="A14" s="66">
        <v>20</v>
      </c>
      <c r="B14" s="67">
        <v>40</v>
      </c>
    </row>
    <row r="15" spans="1:2" s="11" customFormat="1" ht="12" hidden="1">
      <c r="A15" s="66">
        <v>25</v>
      </c>
      <c r="B15" s="67">
        <v>50</v>
      </c>
    </row>
    <row r="16" s="11" customFormat="1" ht="13.5">
      <c r="I16" s="141" t="s">
        <v>210</v>
      </c>
    </row>
    <row r="17" s="11" customFormat="1" ht="12"/>
    <row r="18" s="11" customFormat="1" ht="12"/>
    <row r="19" s="11" customFormat="1" ht="12"/>
    <row r="20" s="11" customFormat="1" ht="12"/>
    <row r="21" s="11" customFormat="1" ht="12"/>
    <row r="22" s="11" customFormat="1" ht="12"/>
    <row r="23" s="11" customFormat="1" ht="12"/>
    <row r="24" s="11" customFormat="1" ht="13.5">
      <c r="L24" s="2" t="s">
        <v>107</v>
      </c>
    </row>
    <row r="25" spans="10:21" s="11" customFormat="1" ht="13.5">
      <c r="J25" s="2" t="s">
        <v>216</v>
      </c>
      <c r="P25" s="2" t="s">
        <v>147</v>
      </c>
      <c r="U25" s="2" t="s">
        <v>377</v>
      </c>
    </row>
    <row r="26" s="11" customFormat="1" ht="12"/>
    <row r="27" s="11" customFormat="1" ht="13.5">
      <c r="J27" s="2" t="s">
        <v>158</v>
      </c>
    </row>
    <row r="28" s="11" customFormat="1" ht="12"/>
    <row r="29" s="11" customFormat="1" ht="12"/>
    <row r="30" s="11" customFormat="1" ht="12"/>
    <row r="31" s="11" customFormat="1" ht="12"/>
    <row r="32" s="11" customFormat="1" ht="12"/>
    <row r="33" s="11" customFormat="1" ht="12"/>
    <row r="34" s="11" customFormat="1" ht="12"/>
    <row r="35" s="11" customFormat="1" ht="12"/>
    <row r="36" s="11" customFormat="1" ht="12"/>
    <row r="37" s="11" customFormat="1" ht="12"/>
    <row r="38" s="11" customFormat="1" ht="12"/>
  </sheetData>
  <sheetProtection/>
  <mergeCells count="2">
    <mergeCell ref="A5:A8"/>
    <mergeCell ref="A1:B1"/>
  </mergeCells>
  <conditionalFormatting sqref="D5:D8">
    <cfRule type="cellIs" priority="3" dxfId="0" operator="equal" stopIfTrue="1">
      <formula>""</formula>
    </cfRule>
  </conditionalFormatting>
  <dataValidations count="5">
    <dataValidation allowBlank="1" showInputMessage="1" showErrorMessage="1" prompt="해당 항목 번호와 지적사항 기재&#10;&#10;예) 4. 건강진단 실시 미준수&#10;     8. 조리전, 후 용기 구분 미흡" sqref="C5"/>
    <dataValidation allowBlank="1" showInputMessage="1" showErrorMessage="1" prompt="해당 항목 번호와 지적사항 기재&#10;&#10;예) 30. 수세시설 온수 연결 안됨" sqref="C6"/>
    <dataValidation allowBlank="1" showInputMessage="1" showErrorMessage="1" prompt="행정처분 기관, 위반한(과태료 처분) 식품위생관계법령 기재" sqref="C7"/>
    <dataValidation type="list" allowBlank="1" showInputMessage="1" showErrorMessage="1" errorTitle="입력오류" error="목록에서 선택해 주세요!" sqref="D7:D8 D5">
      <formula1>$B$10:$B$15</formula1>
    </dataValidation>
    <dataValidation type="list" allowBlank="1" showInputMessage="1" showErrorMessage="1" errorTitle="입력오류" error="목록에서 선택해 주세요!" sqref="D6">
      <formula1>$A$10:$A$15</formula1>
    </dataValidation>
  </dataValidations>
  <printOptions horizontalCentered="1"/>
  <pageMargins left="0.7086111307144165" right="0.7086111307144165" top="0.7475000023841858" bottom="0.7475000023841858" header="0.31486111879348755" footer="0.31486111879348755"/>
  <pageSetup fitToHeight="0" fitToWidth="1" horizontalDpi="600" verticalDpi="600" orientation="portrait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6"/>
  <sheetViews>
    <sheetView defaultGridColor="0" view="pageBreakPreview" zoomScale="90" zoomScaleSheetLayoutView="90" colorId="22" workbookViewId="0" topLeftCell="A1">
      <selection activeCell="Y12" sqref="Y12"/>
    </sheetView>
  </sheetViews>
  <sheetFormatPr defaultColWidth="8.88671875" defaultRowHeight="13.5"/>
  <cols>
    <col min="1" max="1" width="8.6640625" style="1" customWidth="1"/>
    <col min="2" max="2" width="3.88671875" style="1" customWidth="1"/>
    <col min="3" max="3" width="4.77734375" style="1" customWidth="1"/>
    <col min="4" max="4" width="5.3359375" style="84" customWidth="1"/>
    <col min="5" max="5" width="3.3359375" style="1" customWidth="1"/>
    <col min="6" max="6" width="4.6640625" style="1" customWidth="1"/>
    <col min="7" max="7" width="2.5546875" style="1" customWidth="1"/>
    <col min="8" max="8" width="7.21484375" style="1" customWidth="1"/>
    <col min="9" max="9" width="1.1171875" style="1" customWidth="1"/>
    <col min="10" max="10" width="6.10546875" style="1" customWidth="1"/>
    <col min="11" max="11" width="1.1171875" style="1" customWidth="1"/>
    <col min="12" max="12" width="6.10546875" style="1" customWidth="1"/>
    <col min="13" max="13" width="0.88671875" style="1" customWidth="1"/>
    <col min="14" max="14" width="4.4453125" style="1" customWidth="1"/>
    <col min="15" max="15" width="1.66796875" style="1" customWidth="1"/>
    <col min="16" max="16" width="5.5546875" style="1" customWidth="1"/>
    <col min="17" max="17" width="1.66796875" style="1" customWidth="1"/>
    <col min="18" max="18" width="6.4453125" style="1" customWidth="1"/>
    <col min="19" max="19" width="2.3359375" style="1" customWidth="1"/>
    <col min="20" max="20" width="10.3359375" style="1" customWidth="1"/>
    <col min="21" max="21" width="5.77734375" style="1" customWidth="1"/>
    <col min="22" max="256" width="8.88671875" style="1" customWidth="1"/>
  </cols>
  <sheetData>
    <row r="1" spans="1:18" ht="6.75" customHeight="1">
      <c r="A1" s="85"/>
      <c r="B1" s="3"/>
      <c r="C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41.25" customHeight="1">
      <c r="A2" s="207" t="s">
        <v>353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</row>
    <row r="3" spans="1:18" ht="16.5" customHeight="1">
      <c r="A3" s="250">
        <f>'[1]00교'!A3:M3</f>
        <v>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</row>
    <row r="4" spans="1:22" ht="27" customHeight="1">
      <c r="A4" s="251" t="s">
        <v>108</v>
      </c>
      <c r="B4" s="251"/>
      <c r="C4" s="251"/>
      <c r="D4" s="251"/>
      <c r="E4" s="251"/>
      <c r="F4" s="251"/>
      <c r="G4" s="251"/>
      <c r="H4" s="251"/>
      <c r="I4" s="79"/>
      <c r="J4" s="3"/>
      <c r="K4" s="3"/>
      <c r="L4" s="3"/>
      <c r="M4" s="3"/>
      <c r="N4" s="3"/>
      <c r="O4" s="3"/>
      <c r="P4" s="3"/>
      <c r="Q4" s="3"/>
      <c r="R4" s="3"/>
      <c r="T4" s="86" t="s">
        <v>220</v>
      </c>
      <c r="U4" s="87">
        <f>#REF!+#REF!+#REF!</f>
        <v>100</v>
      </c>
      <c r="V4" s="2"/>
    </row>
    <row r="5" spans="1:18" ht="22.5" customHeight="1">
      <c r="A5" s="256" t="s">
        <v>178</v>
      </c>
      <c r="B5" s="184" t="s">
        <v>68</v>
      </c>
      <c r="C5" s="185"/>
      <c r="D5" s="184" t="s">
        <v>166</v>
      </c>
      <c r="E5" s="239"/>
      <c r="F5" s="253" t="s">
        <v>223</v>
      </c>
      <c r="G5" s="254"/>
      <c r="H5" s="254"/>
      <c r="I5" s="254"/>
      <c r="J5" s="254"/>
      <c r="K5" s="254"/>
      <c r="L5" s="255"/>
      <c r="M5" s="180" t="s">
        <v>146</v>
      </c>
      <c r="N5" s="181"/>
      <c r="O5" s="181"/>
      <c r="P5" s="181"/>
      <c r="Q5" s="182"/>
      <c r="R5" s="241" t="s">
        <v>203</v>
      </c>
    </row>
    <row r="6" spans="1:18" ht="22.5" customHeight="1">
      <c r="A6" s="257"/>
      <c r="B6" s="186"/>
      <c r="C6" s="187"/>
      <c r="D6" s="188"/>
      <c r="E6" s="240"/>
      <c r="F6" s="184" t="s">
        <v>418</v>
      </c>
      <c r="G6" s="239"/>
      <c r="H6" s="88" t="s">
        <v>412</v>
      </c>
      <c r="I6" s="241" t="s">
        <v>138</v>
      </c>
      <c r="J6" s="241"/>
      <c r="K6" s="212" t="s">
        <v>55</v>
      </c>
      <c r="L6" s="242"/>
      <c r="M6" s="174" t="s">
        <v>418</v>
      </c>
      <c r="N6" s="174"/>
      <c r="O6" s="174"/>
      <c r="P6" s="175" t="s">
        <v>412</v>
      </c>
      <c r="Q6" s="175"/>
      <c r="R6" s="252"/>
    </row>
    <row r="7" spans="1:18" ht="27" customHeight="1">
      <c r="A7" s="89"/>
      <c r="B7" s="245"/>
      <c r="C7" s="246"/>
      <c r="D7" s="190"/>
      <c r="E7" s="244"/>
      <c r="F7" s="172"/>
      <c r="G7" s="172"/>
      <c r="H7" s="55"/>
      <c r="I7" s="172"/>
      <c r="J7" s="172"/>
      <c r="K7" s="172"/>
      <c r="L7" s="172"/>
      <c r="M7" s="172"/>
      <c r="N7" s="172"/>
      <c r="O7" s="172"/>
      <c r="P7" s="172"/>
      <c r="Q7" s="172"/>
      <c r="R7" s="90"/>
    </row>
    <row r="8" spans="1:18" ht="13.5" customHeight="1">
      <c r="A8" s="243"/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</row>
    <row r="9" spans="1:18" ht="27" customHeight="1">
      <c r="A9" s="81" t="s">
        <v>25</v>
      </c>
      <c r="B9" s="81"/>
      <c r="C9" s="81"/>
      <c r="D9" s="223" t="str">
        <f>IF(SUM(#REF!+#REF!+#REF!)&gt;=90,"A",IF(SUM(#REF!+#REF!+#REF!)&gt;=80,"B",IF(SUM(#REF!+#REF!+#REF!)&gt;=70,"C",IF(SUM(#REF!+#REF!+#REF!)&gt;=60,"D","E"))))</f>
        <v>A</v>
      </c>
      <c r="E9" s="223"/>
      <c r="F9" s="79" t="s">
        <v>67</v>
      </c>
      <c r="G9" s="81"/>
      <c r="H9" s="91" t="e">
        <f>#REF!+#REF!</f>
        <v>#REF!</v>
      </c>
      <c r="I9" s="81"/>
      <c r="J9" s="92"/>
      <c r="K9" s="92"/>
      <c r="L9" s="92"/>
      <c r="M9" s="92"/>
      <c r="N9" s="92"/>
      <c r="O9" s="92"/>
      <c r="P9" s="92"/>
      <c r="Q9" s="92"/>
      <c r="R9" s="92"/>
    </row>
    <row r="10" spans="1:18" ht="8.25" customHeight="1">
      <c r="A10" s="81"/>
      <c r="B10" s="81"/>
      <c r="C10" s="81"/>
      <c r="D10" s="93"/>
      <c r="E10" s="81"/>
      <c r="F10" s="94"/>
      <c r="G10" s="81"/>
      <c r="H10" s="81"/>
      <c r="I10" s="81"/>
      <c r="J10" s="3"/>
      <c r="K10" s="3"/>
      <c r="L10" s="3"/>
      <c r="M10" s="3"/>
      <c r="N10" s="3"/>
      <c r="O10" s="3"/>
      <c r="P10" s="3"/>
      <c r="Q10" s="3"/>
      <c r="R10" s="3"/>
    </row>
    <row r="11" spans="1:18" s="11" customFormat="1" ht="27" customHeight="1">
      <c r="A11" s="175" t="s">
        <v>156</v>
      </c>
      <c r="B11" s="175"/>
      <c r="C11" s="175"/>
      <c r="D11" s="175"/>
      <c r="E11" s="175"/>
      <c r="F11" s="174" t="s">
        <v>2</v>
      </c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</row>
    <row r="12" spans="1:22" s="11" customFormat="1" ht="43.5" customHeight="1">
      <c r="A12" s="238" t="s">
        <v>321</v>
      </c>
      <c r="B12" s="238"/>
      <c r="C12" s="238"/>
      <c r="D12" s="238"/>
      <c r="E12" s="238"/>
      <c r="F12" s="206" t="str">
        <f>IF(#REF!=30,"해당 사항 없음","")</f>
        <v>해당 사항 없음</v>
      </c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V12" s="12"/>
    </row>
    <row r="13" spans="1:18" s="11" customFormat="1" ht="43.5" customHeight="1">
      <c r="A13" s="262" t="s">
        <v>30</v>
      </c>
      <c r="B13" s="262"/>
      <c r="C13" s="262"/>
      <c r="D13" s="262"/>
      <c r="E13" s="26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</row>
    <row r="14" spans="1:18" s="11" customFormat="1" ht="43.5" customHeight="1">
      <c r="A14" s="262" t="s">
        <v>299</v>
      </c>
      <c r="B14" s="262"/>
      <c r="C14" s="262"/>
      <c r="D14" s="262"/>
      <c r="E14" s="262"/>
      <c r="F14" s="172" t="str">
        <f>IF(#REF!=0,"해당 사항 없음","")</f>
        <v>해당 사항 없음</v>
      </c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</row>
    <row r="15" spans="1:52" ht="23.25" customHeight="1">
      <c r="A15" s="68" t="s">
        <v>286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9"/>
      <c r="O15" s="70"/>
      <c r="P15" s="70"/>
      <c r="Q15" s="70"/>
      <c r="R15" s="70"/>
      <c r="S15" s="70"/>
      <c r="T15" s="70"/>
      <c r="U15" s="70"/>
      <c r="V15" s="70"/>
      <c r="W15" s="70"/>
      <c r="X15" s="68"/>
      <c r="Y15" s="68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</row>
    <row r="16" spans="1:18" ht="27" customHeight="1">
      <c r="A16" s="209" t="s">
        <v>235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</row>
    <row r="17" spans="1:18" s="11" customFormat="1" ht="27" customHeight="1">
      <c r="A17" s="180" t="s">
        <v>417</v>
      </c>
      <c r="B17" s="181"/>
      <c r="C17" s="181"/>
      <c r="D17" s="181"/>
      <c r="E17" s="181"/>
      <c r="F17" s="175" t="s">
        <v>204</v>
      </c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8" s="11" customFormat="1" ht="43.5" customHeight="1">
      <c r="A18" s="260" t="s">
        <v>192</v>
      </c>
      <c r="B18" s="261"/>
      <c r="C18" s="261"/>
      <c r="D18" s="261"/>
      <c r="E18" s="261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</row>
    <row r="19" spans="1:18" s="11" customFormat="1" ht="43.5" customHeight="1">
      <c r="A19" s="247" t="s">
        <v>193</v>
      </c>
      <c r="B19" s="248"/>
      <c r="C19" s="248"/>
      <c r="D19" s="248"/>
      <c r="E19" s="248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</row>
    <row r="20" spans="1:22" s="16" customFormat="1" ht="27" customHeight="1">
      <c r="A20" s="21"/>
      <c r="B20" s="21"/>
      <c r="C20" s="21"/>
      <c r="D20" s="258" t="s">
        <v>162</v>
      </c>
      <c r="E20" s="258"/>
      <c r="F20" s="258"/>
      <c r="G20" s="258"/>
      <c r="H20" s="259">
        <f>위생표지!L24</f>
        <v>45273</v>
      </c>
      <c r="I20" s="259"/>
      <c r="J20" s="259"/>
      <c r="K20" s="259"/>
      <c r="L20" s="95"/>
      <c r="M20" s="95"/>
      <c r="N20" s="95"/>
      <c r="O20" s="96"/>
      <c r="U20" s="21"/>
      <c r="V20" s="21"/>
    </row>
    <row r="21" ht="10.5" customHeight="1"/>
    <row r="22" spans="1:18" s="83" customFormat="1" ht="23.25" customHeight="1">
      <c r="A22" s="21"/>
      <c r="B22" s="21"/>
      <c r="C22" s="18" t="s">
        <v>144</v>
      </c>
      <c r="D22" s="18" t="s">
        <v>137</v>
      </c>
      <c r="E22" s="183" t="str">
        <f>#REF!</f>
        <v>서촌초등학교</v>
      </c>
      <c r="F22" s="183"/>
      <c r="G22" s="183"/>
      <c r="H22" s="183"/>
      <c r="I22" s="21"/>
      <c r="J22" s="21" t="s">
        <v>176</v>
      </c>
      <c r="K22" s="183" t="str">
        <f>#REF!</f>
        <v>조리사</v>
      </c>
      <c r="L22" s="183"/>
      <c r="M22" s="183"/>
      <c r="N22" s="249" t="s">
        <v>179</v>
      </c>
      <c r="O22" s="249"/>
      <c r="P22" s="183" t="str">
        <f>#REF!</f>
        <v>김순녀</v>
      </c>
      <c r="Q22" s="183"/>
      <c r="R22" s="21" t="s">
        <v>167</v>
      </c>
    </row>
    <row r="23" spans="1:18" s="83" customFormat="1" ht="23.25" customHeight="1">
      <c r="A23" s="21"/>
      <c r="B23" s="21"/>
      <c r="C23" s="18" t="s">
        <v>144</v>
      </c>
      <c r="D23" s="18" t="s">
        <v>137</v>
      </c>
      <c r="E23" s="183" t="e">
        <f>#REF!</f>
        <v>#REF!</v>
      </c>
      <c r="F23" s="183"/>
      <c r="G23" s="183"/>
      <c r="H23" s="183"/>
      <c r="I23" s="21"/>
      <c r="J23" s="21" t="s">
        <v>176</v>
      </c>
      <c r="K23" s="183" t="e">
        <f>#REF!</f>
        <v>#REF!</v>
      </c>
      <c r="L23" s="183"/>
      <c r="M23" s="183"/>
      <c r="N23" s="249" t="s">
        <v>179</v>
      </c>
      <c r="O23" s="249"/>
      <c r="P23" s="183" t="e">
        <f>#REF!</f>
        <v>#REF!</v>
      </c>
      <c r="Q23" s="183"/>
      <c r="R23" s="21" t="s">
        <v>167</v>
      </c>
    </row>
    <row r="24" spans="1:18" s="83" customFormat="1" ht="23.25" customHeight="1">
      <c r="A24" s="21"/>
      <c r="B24" s="21"/>
      <c r="C24" s="18" t="s">
        <v>215</v>
      </c>
      <c r="D24" s="18" t="s">
        <v>137</v>
      </c>
      <c r="E24" s="183" t="str">
        <f>#REF!</f>
        <v>서촌초등학교</v>
      </c>
      <c r="F24" s="183"/>
      <c r="G24" s="183"/>
      <c r="H24" s="183"/>
      <c r="I24" s="21"/>
      <c r="J24" s="21" t="s">
        <v>176</v>
      </c>
      <c r="K24" s="183" t="str">
        <f>#REF!</f>
        <v>영양교사</v>
      </c>
      <c r="L24" s="183"/>
      <c r="M24" s="183"/>
      <c r="N24" s="249" t="s">
        <v>179</v>
      </c>
      <c r="O24" s="249"/>
      <c r="P24" s="183" t="str">
        <f>#REF!</f>
        <v>문다원</v>
      </c>
      <c r="Q24" s="183"/>
      <c r="R24" s="21" t="s">
        <v>167</v>
      </c>
    </row>
    <row r="25" spans="1:18" s="83" customFormat="1" ht="23.25" customHeight="1">
      <c r="A25" s="21"/>
      <c r="B25" s="21"/>
      <c r="C25" s="18" t="s">
        <v>215</v>
      </c>
      <c r="D25" s="18" t="s">
        <v>137</v>
      </c>
      <c r="E25" s="183" t="str">
        <f>#REF!</f>
        <v>서촌초등학교</v>
      </c>
      <c r="F25" s="183"/>
      <c r="G25" s="183"/>
      <c r="H25" s="183"/>
      <c r="I25" s="21"/>
      <c r="J25" s="21" t="s">
        <v>176</v>
      </c>
      <c r="K25" s="183" t="str">
        <f>#REF!</f>
        <v>교장</v>
      </c>
      <c r="L25" s="183"/>
      <c r="M25" s="183"/>
      <c r="N25" s="249" t="s">
        <v>179</v>
      </c>
      <c r="O25" s="249"/>
      <c r="P25" s="183" t="str">
        <f>#REF!</f>
        <v>최계숙</v>
      </c>
      <c r="Q25" s="183"/>
      <c r="R25" s="21" t="s">
        <v>167</v>
      </c>
    </row>
    <row r="26" spans="16:17" ht="13.5">
      <c r="P26" s="53"/>
      <c r="Q26" s="53"/>
    </row>
  </sheetData>
  <sheetProtection/>
  <mergeCells count="56">
    <mergeCell ref="A12:E12"/>
    <mergeCell ref="D5:E6"/>
    <mergeCell ref="I6:J6"/>
    <mergeCell ref="K6:L6"/>
    <mergeCell ref="M6:O6"/>
    <mergeCell ref="F19:R19"/>
    <mergeCell ref="F7:G7"/>
    <mergeCell ref="A8:R8"/>
    <mergeCell ref="A17:E17"/>
    <mergeCell ref="D7:E7"/>
    <mergeCell ref="F14:R14"/>
    <mergeCell ref="B5:C6"/>
    <mergeCell ref="B7:C7"/>
    <mergeCell ref="P7:Q7"/>
    <mergeCell ref="A19:E19"/>
    <mergeCell ref="F18:R18"/>
    <mergeCell ref="A16:R16"/>
    <mergeCell ref="A11:E11"/>
    <mergeCell ref="P22:Q22"/>
    <mergeCell ref="N24:O24"/>
    <mergeCell ref="N25:O25"/>
    <mergeCell ref="K22:M22"/>
    <mergeCell ref="A2:R2"/>
    <mergeCell ref="A3:R3"/>
    <mergeCell ref="A4:H4"/>
    <mergeCell ref="F6:G6"/>
    <mergeCell ref="P6:Q6"/>
    <mergeCell ref="R5:R6"/>
    <mergeCell ref="M5:Q5"/>
    <mergeCell ref="F5:L5"/>
    <mergeCell ref="A5:A6"/>
    <mergeCell ref="I7:J7"/>
    <mergeCell ref="K7:L7"/>
    <mergeCell ref="M7:O7"/>
    <mergeCell ref="F11:R11"/>
    <mergeCell ref="F12:R12"/>
    <mergeCell ref="F13:R13"/>
    <mergeCell ref="N22:O22"/>
    <mergeCell ref="D20:G20"/>
    <mergeCell ref="D9:E9"/>
    <mergeCell ref="E23:H23"/>
    <mergeCell ref="N23:O23"/>
    <mergeCell ref="F17:R17"/>
    <mergeCell ref="H20:K20"/>
    <mergeCell ref="A18:E18"/>
    <mergeCell ref="A13:E13"/>
    <mergeCell ref="A14:E14"/>
    <mergeCell ref="E22:H22"/>
    <mergeCell ref="E24:H24"/>
    <mergeCell ref="E25:H25"/>
    <mergeCell ref="K23:M23"/>
    <mergeCell ref="K24:M24"/>
    <mergeCell ref="K25:M25"/>
    <mergeCell ref="P23:Q23"/>
    <mergeCell ref="P24:Q24"/>
    <mergeCell ref="P25:Q25"/>
  </mergeCells>
  <conditionalFormatting sqref="F12:R12">
    <cfRule type="expression" priority="5" dxfId="3" stopIfTrue="1">
      <formula>$F$12=""</formula>
    </cfRule>
  </conditionalFormatting>
  <conditionalFormatting sqref="F13:R13">
    <cfRule type="expression" priority="2" dxfId="0" stopIfTrue="1">
      <formula>$F$13=""</formula>
    </cfRule>
  </conditionalFormatting>
  <conditionalFormatting sqref="F14:R14">
    <cfRule type="expression" priority="1" dxfId="0" stopIfTrue="1">
      <formula>$F$14=""</formula>
    </cfRule>
  </conditionalFormatting>
  <dataValidations count="1">
    <dataValidation type="list" allowBlank="1" showInputMessage="1" showErrorMessage="1" sqref="R7">
      <formula1>"직영,전부위탁,일부위탁,외부운반위탁"</formula1>
    </dataValidation>
  </dataValidations>
  <printOptions horizontalCentered="1" verticalCentered="1"/>
  <pageMargins left="0.7086111307144165" right="0.7086111307144165" top="0.7475000023841858" bottom="0.7475000023841858" header="0.31486111879348755" footer="0.31486111879348755"/>
  <pageSetup fitToHeight="0" fitToWidth="1" horizontalDpi="600" verticalDpi="600" orientation="portrait" paperSize="9" scale="96"/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defaultGridColor="0" view="pageBreakPreview" zoomScale="90" zoomScaleSheetLayoutView="90" colorId="22" workbookViewId="0" topLeftCell="A4">
      <selection activeCell="E7" sqref="E7"/>
    </sheetView>
  </sheetViews>
  <sheetFormatPr defaultColWidth="8.88671875" defaultRowHeight="13.5"/>
  <cols>
    <col min="1" max="1" width="5.6640625" style="0" customWidth="1"/>
    <col min="2" max="2" width="10.10546875" style="97" customWidth="1"/>
    <col min="3" max="3" width="16.3359375" style="0" customWidth="1"/>
    <col min="4" max="4" width="5.6640625" style="0" bestFit="1" customWidth="1"/>
    <col min="5" max="5" width="35.88671875" style="0" customWidth="1"/>
    <col min="6" max="6" width="14.3359375" style="0" customWidth="1"/>
    <col min="7" max="7" width="5.77734375" style="97" customWidth="1"/>
    <col min="8" max="8" width="5.3359375" style="0" customWidth="1"/>
    <col min="9" max="9" width="4.10546875" style="15" bestFit="1" customWidth="1"/>
    <col min="10" max="14" width="9.10546875" style="15" hidden="1" customWidth="1"/>
    <col min="15" max="15" width="9.10546875" style="1" hidden="1" customWidth="1"/>
    <col min="16" max="16" width="8.5546875" style="0" hidden="1" customWidth="1"/>
  </cols>
  <sheetData>
    <row r="1" spans="1:17" s="46" customFormat="1" ht="30" customHeight="1">
      <c r="A1" s="98" t="s">
        <v>443</v>
      </c>
      <c r="B1" s="99"/>
      <c r="C1" s="98"/>
      <c r="D1" s="100"/>
      <c r="E1" s="99"/>
      <c r="G1" s="64" t="s">
        <v>454</v>
      </c>
      <c r="H1" s="1"/>
      <c r="I1" s="15"/>
      <c r="J1" s="101">
        <v>5</v>
      </c>
      <c r="K1" s="30"/>
      <c r="L1" s="30"/>
      <c r="M1" s="30"/>
      <c r="N1" s="30"/>
      <c r="O1" s="29"/>
      <c r="Q1" s="48"/>
    </row>
    <row r="2" spans="1:17" s="1" customFormat="1" ht="30" customHeight="1">
      <c r="A2" s="209" t="s">
        <v>423</v>
      </c>
      <c r="B2" s="209"/>
      <c r="C2" s="209"/>
      <c r="D2" s="209"/>
      <c r="E2" s="209"/>
      <c r="G2" s="2" t="s">
        <v>217</v>
      </c>
      <c r="H2" s="102">
        <f>$G$5+$G$6+$G$7+$G$8+$G$9</f>
        <v>30</v>
      </c>
      <c r="I2" s="2" t="s">
        <v>169</v>
      </c>
      <c r="J2" s="103">
        <v>0</v>
      </c>
      <c r="K2" s="104"/>
      <c r="L2" s="104"/>
      <c r="M2" s="104"/>
      <c r="N2" s="104"/>
      <c r="O2" s="2"/>
      <c r="Q2" s="2"/>
    </row>
    <row r="3" spans="1:17" s="1" customFormat="1" ht="13.5" customHeight="1">
      <c r="A3" s="105"/>
      <c r="B3" s="92"/>
      <c r="C3" s="105"/>
      <c r="D3" s="105"/>
      <c r="E3" s="105"/>
      <c r="G3" s="59" t="s">
        <v>431</v>
      </c>
      <c r="I3" s="15"/>
      <c r="J3" s="15"/>
      <c r="K3" s="15"/>
      <c r="L3" s="15"/>
      <c r="M3" s="15"/>
      <c r="N3" s="15"/>
      <c r="Q3" s="47"/>
    </row>
    <row r="4" spans="1:17" s="1" customFormat="1" ht="30" customHeight="1">
      <c r="A4" s="52" t="s">
        <v>211</v>
      </c>
      <c r="B4" s="52" t="s">
        <v>219</v>
      </c>
      <c r="C4" s="80" t="s">
        <v>155</v>
      </c>
      <c r="D4" s="233" t="s">
        <v>213</v>
      </c>
      <c r="E4" s="263"/>
      <c r="F4" s="52" t="s">
        <v>135</v>
      </c>
      <c r="G4" s="52" t="s">
        <v>65</v>
      </c>
      <c r="K4" s="15"/>
      <c r="L4" s="15"/>
      <c r="M4" s="15"/>
      <c r="N4" s="15"/>
      <c r="Q4" s="47"/>
    </row>
    <row r="5" spans="1:17" s="1" customFormat="1" ht="57.75" customHeight="1">
      <c r="A5" s="8" t="s">
        <v>49</v>
      </c>
      <c r="B5" s="8" t="s">
        <v>96</v>
      </c>
      <c r="C5" s="106" t="s">
        <v>424</v>
      </c>
      <c r="D5" s="72" t="str">
        <f>IF(G5=0,"부적합","적합")</f>
        <v>적합</v>
      </c>
      <c r="E5" s="107" t="s">
        <v>190</v>
      </c>
      <c r="F5" s="8" t="str">
        <f>IF(G5&lt;6,"지도 사항을 상세히 기재해 주세요!","")</f>
        <v/>
      </c>
      <c r="G5" s="108">
        <v>6</v>
      </c>
      <c r="J5" s="109" t="s">
        <v>269</v>
      </c>
      <c r="K5" s="109"/>
      <c r="L5" s="109"/>
      <c r="M5" s="109"/>
      <c r="N5" s="109"/>
      <c r="O5" s="109"/>
      <c r="P5" s="109"/>
      <c r="Q5" s="47"/>
    </row>
    <row r="6" spans="1:16" s="1" customFormat="1" ht="94.5" customHeight="1">
      <c r="A6" s="110" t="s">
        <v>150</v>
      </c>
      <c r="B6" s="129" t="s">
        <v>422</v>
      </c>
      <c r="C6" s="111" t="s">
        <v>289</v>
      </c>
      <c r="D6" s="72" t="str">
        <f>IF(G6=0,"부적합","적합")</f>
        <v>적합</v>
      </c>
      <c r="E6" s="107" t="s">
        <v>70</v>
      </c>
      <c r="F6" s="8" t="str">
        <f>IF(G6&lt;6,"지도 사항을 상세히 기재해 주세요!","")</f>
        <v/>
      </c>
      <c r="G6" s="108">
        <v>6</v>
      </c>
      <c r="J6" s="109" t="s">
        <v>352</v>
      </c>
      <c r="K6" s="109" t="s">
        <v>241</v>
      </c>
      <c r="L6" s="109"/>
      <c r="M6" s="109"/>
      <c r="N6" s="109"/>
      <c r="O6" s="109"/>
      <c r="P6" s="109"/>
    </row>
    <row r="7" spans="1:16" s="1" customFormat="1" ht="196.5" customHeight="1">
      <c r="A7" s="264" t="s">
        <v>83</v>
      </c>
      <c r="B7" s="264" t="s">
        <v>340</v>
      </c>
      <c r="C7" s="111" t="s">
        <v>399</v>
      </c>
      <c r="D7" s="72" t="str">
        <f>IF(G7=0,"부적합","적합")</f>
        <v>적합</v>
      </c>
      <c r="E7" s="63" t="s">
        <v>69</v>
      </c>
      <c r="F7" s="8" t="str">
        <f>IF(G7&lt;6,"지도 사항을 상세히 기재해 주세요!","")</f>
        <v/>
      </c>
      <c r="G7" s="108">
        <v>6</v>
      </c>
      <c r="J7" s="109" t="s">
        <v>318</v>
      </c>
      <c r="K7" s="109" t="s">
        <v>339</v>
      </c>
      <c r="L7" s="109"/>
      <c r="M7" s="109"/>
      <c r="N7" s="109"/>
      <c r="O7" s="109"/>
      <c r="P7" s="109"/>
    </row>
    <row r="8" spans="1:16" s="1" customFormat="1" ht="86.25" customHeight="1">
      <c r="A8" s="265"/>
      <c r="B8" s="265"/>
      <c r="C8" s="111" t="s">
        <v>391</v>
      </c>
      <c r="D8" s="72" t="str">
        <f>IF(G8=0,"부적합","적합")</f>
        <v>적합</v>
      </c>
      <c r="E8" s="107" t="s">
        <v>124</v>
      </c>
      <c r="F8" s="8" t="str">
        <f>IF(G8&lt;6,"지도 사항을 상세히 기재해 주세요!","")</f>
        <v/>
      </c>
      <c r="G8" s="108">
        <v>6</v>
      </c>
      <c r="J8" s="109" t="s">
        <v>282</v>
      </c>
      <c r="K8" s="109" t="s">
        <v>334</v>
      </c>
      <c r="L8" s="109"/>
      <c r="M8" s="109"/>
      <c r="N8" s="109"/>
      <c r="O8" s="109"/>
      <c r="P8" s="109"/>
    </row>
    <row r="9" spans="1:16" s="1" customFormat="1" ht="163.5" customHeight="1">
      <c r="A9" s="110" t="s">
        <v>72</v>
      </c>
      <c r="B9" s="110" t="s">
        <v>201</v>
      </c>
      <c r="C9" s="112" t="s">
        <v>227</v>
      </c>
      <c r="D9" s="72" t="str">
        <f>IF(G9=0,"부적합","적합")</f>
        <v>적합</v>
      </c>
      <c r="E9" s="63" t="s">
        <v>404</v>
      </c>
      <c r="F9" s="8" t="str">
        <f>IF(G9&lt;6,"지도 사항을 상세히 기재해 주세요!","")</f>
        <v/>
      </c>
      <c r="G9" s="108">
        <v>6</v>
      </c>
      <c r="J9" s="109" t="s">
        <v>300</v>
      </c>
      <c r="K9" s="109" t="s">
        <v>343</v>
      </c>
      <c r="L9" s="109"/>
      <c r="M9" s="109"/>
      <c r="N9" s="109"/>
      <c r="O9" s="109"/>
      <c r="P9" s="109"/>
    </row>
    <row r="13" ht="13.5" hidden="1"/>
    <row r="14" ht="13.5" hidden="1"/>
    <row r="15" spans="2:3" ht="13.5" hidden="1">
      <c r="B15" s="50">
        <v>6</v>
      </c>
      <c r="C15" s="50">
        <v>0</v>
      </c>
    </row>
    <row r="16" ht="13.5" hidden="1"/>
    <row r="17" ht="13.5" hidden="1"/>
    <row r="18" ht="13.5" hidden="1"/>
  </sheetData>
  <sheetProtection/>
  <mergeCells count="4">
    <mergeCell ref="D4:E4"/>
    <mergeCell ref="A2:E2"/>
    <mergeCell ref="A7:A8"/>
    <mergeCell ref="B7:B8"/>
  </mergeCells>
  <conditionalFormatting sqref="G5:G9">
    <cfRule type="cellIs" priority="1" dxfId="0" operator="equal" stopIfTrue="1">
      <formula>""</formula>
    </cfRule>
  </conditionalFormatting>
  <dataValidations count="6">
    <dataValidation type="list" operator="equal" allowBlank="1" showInputMessage="1" showErrorMessage="1" errorTitle="입력오류" error="목록에서 선택하거나&#13;&#10;5 또는 0을 입력해주세요!" sqref="G5:G9">
      <formula1>$B$15:$C$15</formula1>
    </dataValidation>
    <dataValidation errorStyle="information" type="list" operator="equal" allowBlank="1" showInputMessage="1" showErrorMessage="1" errorTitle="입력주의사항" error="목록에서 선택해주세요!&#13;&#10;직접입력 시 [확인]을 눌러주세요." sqref="F9">
      <formula1>$J$9:$L$9</formula1>
    </dataValidation>
    <dataValidation errorStyle="information" type="list" operator="equal" allowBlank="1" showInputMessage="1" showErrorMessage="1" errorTitle="입력주의사항" error="목록에서 선택해주세요!&#13;&#10;직접입력 시 [확인]을 눌러주세요." sqref="F8">
      <formula1>$J$8:$K$8</formula1>
    </dataValidation>
    <dataValidation errorStyle="information" type="list" operator="equal" allowBlank="1" showInputMessage="1" showErrorMessage="1" errorTitle="입력주의사항" error="목록에서 선택해주세요!&#13;&#10;직접입력 시 [확인]을 눌러주세요." sqref="F7">
      <formula1>$J$7:$K$7</formula1>
    </dataValidation>
    <dataValidation errorStyle="information" type="list" operator="equal" allowBlank="1" showInputMessage="1" showErrorMessage="1" errorTitle="입력주의사항" error="목록에서 선택해주세요!&#13;&#10;직접입력 시 [확인]을 눌러주세요." sqref="F6">
      <formula1>$J$6:$K$6</formula1>
    </dataValidation>
    <dataValidation errorStyle="information" type="list" operator="equal" allowBlank="1" showInputMessage="1" showErrorMessage="1" errorTitle="입력주의사항" error="목록에서 선택해주세요!&#13;&#10;직접입력 시 [확인]을 눌러주세요." sqref="F5">
      <formula1>$J$5</formula1>
    </dataValidation>
  </dataValidations>
  <printOptions horizontalCentered="1"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defaultGridColor="0" view="pageBreakPreview" zoomScale="90" zoomScaleSheetLayoutView="90" colorId="22" workbookViewId="0" topLeftCell="A1">
      <selection activeCell="R14" sqref="R14"/>
    </sheetView>
  </sheetViews>
  <sheetFormatPr defaultColWidth="8.88671875" defaultRowHeight="13.5"/>
  <cols>
    <col min="1" max="1" width="8.21484375" style="1" customWidth="1"/>
    <col min="2" max="2" width="33.10546875" style="1" customWidth="1"/>
    <col min="3" max="3" width="4.10546875" style="1" customWidth="1"/>
    <col min="4" max="4" width="3.4453125" style="1" customWidth="1"/>
    <col min="5" max="5" width="21.6640625" style="1" customWidth="1"/>
    <col min="6" max="6" width="14.3359375" style="1" customWidth="1"/>
    <col min="7" max="7" width="5.77734375" style="3" customWidth="1"/>
    <col min="8" max="8" width="5.88671875" style="1" customWidth="1"/>
    <col min="9" max="9" width="8.4453125" style="1" customWidth="1"/>
    <col min="10" max="14" width="8.4453125" style="1" hidden="1" customWidth="1"/>
    <col min="15" max="17" width="8.88671875" style="1" hidden="1" customWidth="1"/>
    <col min="18" max="256" width="8.88671875" style="1" customWidth="1"/>
  </cols>
  <sheetData>
    <row r="1" spans="1:14" s="46" customFormat="1" ht="30" customHeight="1">
      <c r="A1" s="113" t="s">
        <v>441</v>
      </c>
      <c r="B1" s="113"/>
      <c r="C1" s="273"/>
      <c r="D1" s="273"/>
      <c r="E1" s="114"/>
      <c r="G1" s="64" t="s">
        <v>454</v>
      </c>
      <c r="H1" s="1"/>
      <c r="I1" s="15"/>
      <c r="K1" s="30"/>
      <c r="L1" s="30"/>
      <c r="M1" s="30"/>
      <c r="N1" s="30"/>
    </row>
    <row r="2" spans="1:15" s="2" customFormat="1" ht="30" customHeight="1">
      <c r="A2" s="81" t="s">
        <v>229</v>
      </c>
      <c r="B2" s="81"/>
      <c r="C2" s="81"/>
      <c r="D2" s="81"/>
      <c r="E2" s="81"/>
      <c r="G2" s="2" t="s">
        <v>217</v>
      </c>
      <c r="H2" s="82">
        <f>$G$5+$G$8+$G$11+$G$14+$G$17+$G$20+$G$23+$G$26+$G$29+$G$32+$G$35+$G$38+$G$41+$G$44</f>
        <v>70</v>
      </c>
      <c r="I2" s="2" t="s">
        <v>169</v>
      </c>
      <c r="K2" s="104"/>
      <c r="L2" s="104"/>
      <c r="M2" s="104"/>
      <c r="N2" s="104"/>
      <c r="O2" s="1"/>
    </row>
    <row r="3" spans="1:15" s="2" customFormat="1" ht="13.5" customHeight="1">
      <c r="A3" s="81"/>
      <c r="B3" s="81"/>
      <c r="C3" s="81"/>
      <c r="D3" s="81"/>
      <c r="E3" s="81"/>
      <c r="G3" s="59" t="s">
        <v>431</v>
      </c>
      <c r="J3" s="2">
        <v>5</v>
      </c>
      <c r="K3" s="104"/>
      <c r="L3" s="104"/>
      <c r="M3" s="104"/>
      <c r="N3" s="104"/>
      <c r="O3" s="1"/>
    </row>
    <row r="4" spans="1:14" s="11" customFormat="1" ht="30" customHeight="1">
      <c r="A4" s="80" t="s">
        <v>159</v>
      </c>
      <c r="B4" s="80" t="s">
        <v>58</v>
      </c>
      <c r="C4" s="160" t="s">
        <v>165</v>
      </c>
      <c r="D4" s="161"/>
      <c r="E4" s="274"/>
      <c r="F4" s="115" t="s">
        <v>135</v>
      </c>
      <c r="G4" s="52" t="s">
        <v>65</v>
      </c>
      <c r="J4" s="2">
        <v>0</v>
      </c>
      <c r="K4" s="1"/>
      <c r="L4" s="1"/>
      <c r="M4" s="1"/>
      <c r="N4" s="1"/>
    </row>
    <row r="5" spans="1:16" s="11" customFormat="1" ht="25.5" customHeight="1">
      <c r="A5" s="275" t="s">
        <v>354</v>
      </c>
      <c r="B5" s="270" t="s">
        <v>191</v>
      </c>
      <c r="C5" s="111" t="s">
        <v>413</v>
      </c>
      <c r="D5" s="130" t="str">
        <f>IF($G5=$C$57,$C$56,$E$56)</f>
        <v>☑</v>
      </c>
      <c r="E5" s="116" t="s">
        <v>13</v>
      </c>
      <c r="F5" s="267" t="str">
        <f>IF(G5&lt;5,"지도 사항을 상세히 기재해 주세요!","")</f>
        <v/>
      </c>
      <c r="G5" s="287">
        <v>5</v>
      </c>
      <c r="J5" s="266" t="s">
        <v>24</v>
      </c>
      <c r="K5" s="266"/>
      <c r="L5" s="266"/>
      <c r="M5" s="266"/>
      <c r="N5" s="266"/>
      <c r="O5" s="266"/>
      <c r="P5" s="266"/>
    </row>
    <row r="6" spans="1:16" s="11" customFormat="1" ht="25.5" customHeight="1">
      <c r="A6" s="276"/>
      <c r="B6" s="271"/>
      <c r="C6" s="106" t="s">
        <v>132</v>
      </c>
      <c r="D6" s="35" t="str">
        <f>IF($G5=$C$58,$C$56,$E$56)</f>
        <v>□</v>
      </c>
      <c r="E6" s="117" t="s">
        <v>17</v>
      </c>
      <c r="F6" s="268"/>
      <c r="G6" s="276"/>
      <c r="J6" s="266"/>
      <c r="K6" s="266"/>
      <c r="L6" s="266"/>
      <c r="M6" s="266"/>
      <c r="N6" s="266"/>
      <c r="O6" s="266"/>
      <c r="P6" s="266"/>
    </row>
    <row r="7" spans="1:16" s="11" customFormat="1" ht="25.5" customHeight="1">
      <c r="A7" s="277"/>
      <c r="B7" s="272"/>
      <c r="C7" s="118" t="s">
        <v>411</v>
      </c>
      <c r="D7" s="35" t="str">
        <f>IF($G5=$C$59,$C$56,$E$56)</f>
        <v>□</v>
      </c>
      <c r="E7" s="119" t="s">
        <v>126</v>
      </c>
      <c r="F7" s="269"/>
      <c r="G7" s="277"/>
      <c r="J7" s="266"/>
      <c r="K7" s="266"/>
      <c r="L7" s="266"/>
      <c r="M7" s="266"/>
      <c r="N7" s="266"/>
      <c r="O7" s="266"/>
      <c r="P7" s="266"/>
    </row>
    <row r="8" spans="1:16" s="11" customFormat="1" ht="30.75" customHeight="1">
      <c r="A8" s="275" t="s">
        <v>330</v>
      </c>
      <c r="B8" s="270" t="s">
        <v>371</v>
      </c>
      <c r="C8" s="111" t="s">
        <v>413</v>
      </c>
      <c r="D8" s="130" t="str">
        <f>IF($G8=$C$57,$C$56,$E$56)</f>
        <v>☑</v>
      </c>
      <c r="E8" s="116" t="s">
        <v>114</v>
      </c>
      <c r="F8" s="267" t="str">
        <f>IF(G8&lt;5,"지도 사항을 상세히 기재해 주세요!","")</f>
        <v/>
      </c>
      <c r="G8" s="287">
        <v>5</v>
      </c>
      <c r="J8" s="266" t="s">
        <v>120</v>
      </c>
      <c r="K8" s="266" t="s">
        <v>455</v>
      </c>
      <c r="L8" s="266"/>
      <c r="M8" s="266"/>
      <c r="N8" s="266"/>
      <c r="O8" s="266"/>
      <c r="P8" s="266"/>
    </row>
    <row r="9" spans="1:16" s="11" customFormat="1" ht="30.75" customHeight="1">
      <c r="A9" s="276"/>
      <c r="B9" s="271"/>
      <c r="C9" s="106" t="s">
        <v>132</v>
      </c>
      <c r="D9" s="35" t="str">
        <f>IF($G8=$C$58,$C$56,$E$56)</f>
        <v>□</v>
      </c>
      <c r="E9" s="117" t="s">
        <v>102</v>
      </c>
      <c r="F9" s="268"/>
      <c r="G9" s="276"/>
      <c r="J9" s="266"/>
      <c r="K9" s="266"/>
      <c r="L9" s="266"/>
      <c r="M9" s="266"/>
      <c r="N9" s="266"/>
      <c r="O9" s="266"/>
      <c r="P9" s="266"/>
    </row>
    <row r="10" spans="1:16" s="11" customFormat="1" ht="30.75" customHeight="1">
      <c r="A10" s="277"/>
      <c r="B10" s="272"/>
      <c r="C10" s="118" t="s">
        <v>411</v>
      </c>
      <c r="D10" s="35" t="str">
        <f>IF($G8=$C$59,$C$56,$E$56)</f>
        <v>□</v>
      </c>
      <c r="E10" s="119" t="s">
        <v>105</v>
      </c>
      <c r="F10" s="269"/>
      <c r="G10" s="277"/>
      <c r="J10" s="266"/>
      <c r="K10" s="266"/>
      <c r="L10" s="266"/>
      <c r="M10" s="266"/>
      <c r="N10" s="266"/>
      <c r="O10" s="266"/>
      <c r="P10" s="266"/>
    </row>
    <row r="11" spans="1:16" s="11" customFormat="1" ht="25.5" customHeight="1">
      <c r="A11" s="275" t="s">
        <v>346</v>
      </c>
      <c r="B11" s="271" t="s">
        <v>458</v>
      </c>
      <c r="C11" s="106" t="s">
        <v>413</v>
      </c>
      <c r="D11" s="130" t="str">
        <f>IF($G11=$C$57,$C$56,$E$56)</f>
        <v>☑</v>
      </c>
      <c r="E11" s="117" t="s">
        <v>53</v>
      </c>
      <c r="F11" s="267" t="str">
        <f>IF(G11&lt;5,"지도 사항을 상세히 기재해 주세요!","")</f>
        <v/>
      </c>
      <c r="G11" s="275">
        <v>5</v>
      </c>
      <c r="J11" s="266" t="s">
        <v>268</v>
      </c>
      <c r="K11" s="266" t="s">
        <v>247</v>
      </c>
      <c r="L11" s="266"/>
      <c r="M11" s="266"/>
      <c r="N11" s="266"/>
      <c r="O11" s="266"/>
      <c r="P11" s="266"/>
    </row>
    <row r="12" spans="1:16" s="11" customFormat="1" ht="30.75" customHeight="1">
      <c r="A12" s="276"/>
      <c r="B12" s="271"/>
      <c r="C12" s="106" t="s">
        <v>132</v>
      </c>
      <c r="D12" s="35" t="str">
        <f>IF($G11=$C$58,$C$56,$E$56)</f>
        <v>□</v>
      </c>
      <c r="E12" s="117" t="s">
        <v>251</v>
      </c>
      <c r="F12" s="268"/>
      <c r="G12" s="276"/>
      <c r="J12" s="266"/>
      <c r="K12" s="266"/>
      <c r="L12" s="266"/>
      <c r="M12" s="266"/>
      <c r="N12" s="266"/>
      <c r="O12" s="266"/>
      <c r="P12" s="266"/>
    </row>
    <row r="13" spans="1:16" s="11" customFormat="1" ht="25.5" customHeight="1">
      <c r="A13" s="277"/>
      <c r="B13" s="271"/>
      <c r="C13" s="106" t="s">
        <v>411</v>
      </c>
      <c r="D13" s="35" t="str">
        <f>IF($G11=$C$59,$C$56,$E$56)</f>
        <v>□</v>
      </c>
      <c r="E13" s="117" t="s">
        <v>221</v>
      </c>
      <c r="F13" s="269"/>
      <c r="G13" s="277"/>
      <c r="J13" s="266"/>
      <c r="K13" s="266"/>
      <c r="L13" s="266"/>
      <c r="M13" s="266"/>
      <c r="N13" s="266"/>
      <c r="O13" s="266"/>
      <c r="P13" s="266"/>
    </row>
    <row r="14" spans="1:16" s="11" customFormat="1" ht="56.25" customHeight="1">
      <c r="A14" s="275" t="s">
        <v>160</v>
      </c>
      <c r="B14" s="270" t="s">
        <v>71</v>
      </c>
      <c r="C14" s="111" t="s">
        <v>413</v>
      </c>
      <c r="D14" s="130" t="str">
        <f>IF($G14=$C$57,$C$56,$E$56)</f>
        <v>☑</v>
      </c>
      <c r="E14" s="116" t="s">
        <v>198</v>
      </c>
      <c r="F14" s="267" t="str">
        <f>IF(G14&lt;5,"지도 사항을 상세히 기재해 주세요!","")</f>
        <v/>
      </c>
      <c r="G14" s="287">
        <v>5</v>
      </c>
      <c r="J14" s="266" t="s">
        <v>100</v>
      </c>
      <c r="K14" s="266" t="s">
        <v>81</v>
      </c>
      <c r="L14" s="266"/>
      <c r="M14" s="266"/>
      <c r="N14" s="266"/>
      <c r="O14" s="266"/>
      <c r="P14" s="266"/>
    </row>
    <row r="15" spans="1:16" s="11" customFormat="1" ht="52.5" customHeight="1">
      <c r="A15" s="276"/>
      <c r="B15" s="271"/>
      <c r="C15" s="106" t="s">
        <v>132</v>
      </c>
      <c r="D15" s="35" t="str">
        <f>IF($G14=$C$58,$C$56,$E$56)</f>
        <v>□</v>
      </c>
      <c r="E15" s="117" t="s">
        <v>383</v>
      </c>
      <c r="F15" s="268"/>
      <c r="G15" s="276"/>
      <c r="J15" s="266"/>
      <c r="K15" s="266"/>
      <c r="L15" s="266"/>
      <c r="M15" s="266"/>
      <c r="N15" s="266"/>
      <c r="O15" s="266"/>
      <c r="P15" s="266"/>
    </row>
    <row r="16" spans="1:16" s="11" customFormat="1" ht="53.25" customHeight="1">
      <c r="A16" s="277"/>
      <c r="B16" s="272"/>
      <c r="C16" s="118" t="s">
        <v>411</v>
      </c>
      <c r="D16" s="35" t="str">
        <f>IF($G14=$C$59,$C$56,$E$56)</f>
        <v>□</v>
      </c>
      <c r="E16" s="119" t="s">
        <v>196</v>
      </c>
      <c r="F16" s="269"/>
      <c r="G16" s="277"/>
      <c r="J16" s="266"/>
      <c r="K16" s="266"/>
      <c r="L16" s="266"/>
      <c r="M16" s="266"/>
      <c r="N16" s="266"/>
      <c r="O16" s="266"/>
      <c r="P16" s="266"/>
    </row>
    <row r="17" spans="1:16" s="11" customFormat="1" ht="25.5" customHeight="1">
      <c r="A17" s="275" t="s">
        <v>182</v>
      </c>
      <c r="B17" s="271" t="s">
        <v>420</v>
      </c>
      <c r="C17" s="106" t="s">
        <v>413</v>
      </c>
      <c r="D17" s="130" t="str">
        <f>IF($G$17=$C$57,$C$56,$E$56)</f>
        <v>☑</v>
      </c>
      <c r="E17" s="117" t="s">
        <v>218</v>
      </c>
      <c r="F17" s="267" t="str">
        <f>IF(G17&lt;5,"지도 사항을 상세히 기재해 주세요!","")</f>
        <v/>
      </c>
      <c r="G17" s="275">
        <v>5</v>
      </c>
      <c r="J17" s="266" t="s">
        <v>428</v>
      </c>
      <c r="K17" s="266" t="s">
        <v>437</v>
      </c>
      <c r="L17" s="266"/>
      <c r="M17" s="266"/>
      <c r="N17" s="266"/>
      <c r="O17" s="266"/>
      <c r="P17" s="266"/>
    </row>
    <row r="18" spans="1:16" s="11" customFormat="1" ht="25.5" customHeight="1">
      <c r="A18" s="276"/>
      <c r="B18" s="271"/>
      <c r="C18" s="106" t="s">
        <v>411</v>
      </c>
      <c r="D18" s="35" t="str">
        <f>IF($G$17=$C$59,$C$56,$E$56)</f>
        <v>□</v>
      </c>
      <c r="E18" s="117" t="s">
        <v>130</v>
      </c>
      <c r="F18" s="268"/>
      <c r="G18" s="276"/>
      <c r="J18" s="266"/>
      <c r="K18" s="266"/>
      <c r="L18" s="266"/>
      <c r="M18" s="266"/>
      <c r="N18" s="266"/>
      <c r="O18" s="266"/>
      <c r="P18" s="266"/>
    </row>
    <row r="19" spans="1:16" s="11" customFormat="1" ht="63.75" customHeight="1">
      <c r="A19" s="277"/>
      <c r="B19" s="271"/>
      <c r="C19" s="271" t="s">
        <v>186</v>
      </c>
      <c r="D19" s="278"/>
      <c r="E19" s="279"/>
      <c r="F19" s="269"/>
      <c r="G19" s="277"/>
      <c r="J19" s="266"/>
      <c r="K19" s="266"/>
      <c r="L19" s="266"/>
      <c r="M19" s="266"/>
      <c r="N19" s="266"/>
      <c r="O19" s="266"/>
      <c r="P19" s="266"/>
    </row>
    <row r="20" spans="1:16" s="11" customFormat="1" ht="25.5" customHeight="1">
      <c r="A20" s="275" t="s">
        <v>363</v>
      </c>
      <c r="B20" s="270" t="s">
        <v>394</v>
      </c>
      <c r="C20" s="111" t="s">
        <v>413</v>
      </c>
      <c r="D20" s="130" t="str">
        <f>IF($G20=$C$57,$C$56,$E$56)</f>
        <v>☑</v>
      </c>
      <c r="E20" s="116" t="s">
        <v>328</v>
      </c>
      <c r="F20" s="280" t="str">
        <f>IF(G20&lt;5,"지도 사항을 상세히 기재해 주세요!","")</f>
        <v/>
      </c>
      <c r="G20" s="287">
        <v>5</v>
      </c>
      <c r="J20" s="266"/>
      <c r="K20" s="266"/>
      <c r="L20" s="266"/>
      <c r="M20" s="266"/>
      <c r="N20" s="266"/>
      <c r="O20" s="266"/>
      <c r="P20" s="266"/>
    </row>
    <row r="21" spans="1:16" s="11" customFormat="1" ht="30.75" customHeight="1">
      <c r="A21" s="276"/>
      <c r="B21" s="271"/>
      <c r="C21" s="106" t="s">
        <v>132</v>
      </c>
      <c r="D21" s="35" t="str">
        <f>IF($G20=$C$58,$C$56,$E$56)</f>
        <v>□</v>
      </c>
      <c r="E21" s="117" t="s">
        <v>80</v>
      </c>
      <c r="F21" s="281"/>
      <c r="G21" s="276"/>
      <c r="J21" s="266"/>
      <c r="K21" s="266"/>
      <c r="L21" s="266"/>
      <c r="M21" s="266"/>
      <c r="N21" s="266"/>
      <c r="O21" s="266"/>
      <c r="P21" s="266"/>
    </row>
    <row r="22" spans="1:16" s="11" customFormat="1" ht="25.5" customHeight="1">
      <c r="A22" s="276"/>
      <c r="B22" s="272"/>
      <c r="C22" s="118" t="s">
        <v>411</v>
      </c>
      <c r="D22" s="35" t="str">
        <f>IF($G20=$C$59,$C$56,$E$56)</f>
        <v>□</v>
      </c>
      <c r="E22" s="119" t="s">
        <v>214</v>
      </c>
      <c r="F22" s="282"/>
      <c r="G22" s="277"/>
      <c r="J22" s="266"/>
      <c r="K22" s="266"/>
      <c r="L22" s="266"/>
      <c r="M22" s="266"/>
      <c r="N22" s="266"/>
      <c r="O22" s="266"/>
      <c r="P22" s="266"/>
    </row>
    <row r="23" spans="1:16" s="11" customFormat="1" ht="30.75" customHeight="1">
      <c r="A23" s="276"/>
      <c r="B23" s="271" t="s">
        <v>408</v>
      </c>
      <c r="C23" s="106" t="s">
        <v>413</v>
      </c>
      <c r="D23" s="130" t="str">
        <f>IF($G23=$C$57,$C$56,$E$56)</f>
        <v>☑</v>
      </c>
      <c r="E23" s="117" t="s">
        <v>463</v>
      </c>
      <c r="F23" s="280"/>
      <c r="G23" s="287">
        <v>5</v>
      </c>
      <c r="J23" s="266" t="s">
        <v>8</v>
      </c>
      <c r="K23" s="266"/>
      <c r="L23" s="266"/>
      <c r="M23" s="266"/>
      <c r="N23" s="266"/>
      <c r="O23" s="266"/>
      <c r="P23" s="266"/>
    </row>
    <row r="24" spans="1:16" s="11" customFormat="1" ht="30.75" customHeight="1">
      <c r="A24" s="276"/>
      <c r="B24" s="271"/>
      <c r="C24" s="106" t="s">
        <v>132</v>
      </c>
      <c r="D24" s="35" t="str">
        <f>IF($G23=$C$58,$C$56,$E$56)</f>
        <v>□</v>
      </c>
      <c r="E24" s="117" t="s">
        <v>78</v>
      </c>
      <c r="F24" s="281"/>
      <c r="G24" s="276"/>
      <c r="J24" s="266"/>
      <c r="K24" s="266"/>
      <c r="L24" s="266"/>
      <c r="M24" s="266"/>
      <c r="N24" s="266"/>
      <c r="O24" s="266"/>
      <c r="P24" s="266"/>
    </row>
    <row r="25" spans="1:16" s="11" customFormat="1" ht="25.5" customHeight="1">
      <c r="A25" s="277"/>
      <c r="B25" s="272"/>
      <c r="C25" s="118" t="s">
        <v>411</v>
      </c>
      <c r="D25" s="35" t="str">
        <f>IF($G23=$C$59,$C$56,$E$56)</f>
        <v>□</v>
      </c>
      <c r="E25" s="119" t="s">
        <v>152</v>
      </c>
      <c r="F25" s="282"/>
      <c r="G25" s="277"/>
      <c r="J25" s="266"/>
      <c r="K25" s="266"/>
      <c r="L25" s="266"/>
      <c r="M25" s="266"/>
      <c r="N25" s="266"/>
      <c r="O25" s="266"/>
      <c r="P25" s="266"/>
    </row>
    <row r="26" spans="1:16" s="11" customFormat="1" ht="42.75" customHeight="1">
      <c r="A26" s="275" t="s">
        <v>363</v>
      </c>
      <c r="B26" s="270" t="s">
        <v>381</v>
      </c>
      <c r="C26" s="111" t="s">
        <v>413</v>
      </c>
      <c r="D26" s="130" t="str">
        <f>IF($G26=$C$57,$C$56,$E$56)</f>
        <v>☑</v>
      </c>
      <c r="E26" s="116" t="s">
        <v>479</v>
      </c>
      <c r="F26" s="283"/>
      <c r="G26" s="287">
        <v>5</v>
      </c>
      <c r="J26" s="266" t="s">
        <v>265</v>
      </c>
      <c r="K26" s="266"/>
      <c r="L26" s="266"/>
      <c r="M26" s="266"/>
      <c r="N26" s="266"/>
      <c r="O26" s="266"/>
      <c r="P26" s="266"/>
    </row>
    <row r="27" spans="1:16" s="11" customFormat="1" ht="30.75" customHeight="1">
      <c r="A27" s="276"/>
      <c r="B27" s="271"/>
      <c r="C27" s="106" t="s">
        <v>132</v>
      </c>
      <c r="D27" s="35" t="str">
        <f>IF($G26=$C$58,$C$56,$E$56)</f>
        <v>□</v>
      </c>
      <c r="E27" s="117" t="s">
        <v>248</v>
      </c>
      <c r="F27" s="281"/>
      <c r="G27" s="276"/>
      <c r="J27" s="266"/>
      <c r="K27" s="266"/>
      <c r="L27" s="266"/>
      <c r="M27" s="266"/>
      <c r="N27" s="266"/>
      <c r="O27" s="266"/>
      <c r="P27" s="266"/>
    </row>
    <row r="28" spans="1:16" s="11" customFormat="1" ht="30.75" customHeight="1">
      <c r="A28" s="276"/>
      <c r="B28" s="272"/>
      <c r="C28" s="118" t="s">
        <v>411</v>
      </c>
      <c r="D28" s="35" t="str">
        <f>IF($G26=$C$59,$C$56,$E$56)</f>
        <v>□</v>
      </c>
      <c r="E28" s="119" t="s">
        <v>333</v>
      </c>
      <c r="F28" s="282"/>
      <c r="G28" s="277"/>
      <c r="J28" s="266"/>
      <c r="K28" s="266"/>
      <c r="L28" s="266"/>
      <c r="M28" s="266"/>
      <c r="N28" s="266"/>
      <c r="O28" s="266"/>
      <c r="P28" s="266"/>
    </row>
    <row r="29" spans="1:16" s="11" customFormat="1" ht="30.75" customHeight="1">
      <c r="A29" s="276"/>
      <c r="B29" s="271" t="s">
        <v>406</v>
      </c>
      <c r="C29" s="106" t="s">
        <v>413</v>
      </c>
      <c r="D29" s="130" t="str">
        <f>IF($G29=$C$57,$C$56,$E$56)</f>
        <v>☑</v>
      </c>
      <c r="E29" s="117" t="s">
        <v>93</v>
      </c>
      <c r="F29" s="280"/>
      <c r="G29" s="287">
        <v>5</v>
      </c>
      <c r="J29" s="266"/>
      <c r="K29" s="266"/>
      <c r="L29" s="266"/>
      <c r="M29" s="266"/>
      <c r="N29" s="266"/>
      <c r="O29" s="266"/>
      <c r="P29" s="266"/>
    </row>
    <row r="30" spans="1:16" s="11" customFormat="1" ht="19.5" customHeight="1">
      <c r="A30" s="276"/>
      <c r="B30" s="271"/>
      <c r="C30" s="106" t="s">
        <v>132</v>
      </c>
      <c r="D30" s="35" t="str">
        <f>IF($G29=$C$58,$C$56,$E$56)</f>
        <v>□</v>
      </c>
      <c r="E30" s="117" t="s">
        <v>46</v>
      </c>
      <c r="F30" s="281"/>
      <c r="G30" s="276"/>
      <c r="J30" s="266"/>
      <c r="K30" s="266"/>
      <c r="L30" s="266"/>
      <c r="M30" s="266"/>
      <c r="N30" s="266"/>
      <c r="O30" s="266"/>
      <c r="P30" s="266"/>
    </row>
    <row r="31" spans="1:16" s="11" customFormat="1" ht="19.5" customHeight="1">
      <c r="A31" s="277"/>
      <c r="B31" s="271"/>
      <c r="C31" s="106" t="s">
        <v>411</v>
      </c>
      <c r="D31" s="35" t="str">
        <f>IF($G29=$C$59,$C$56,$E$56)</f>
        <v>□</v>
      </c>
      <c r="E31" s="117" t="s">
        <v>208</v>
      </c>
      <c r="F31" s="282"/>
      <c r="G31" s="277"/>
      <c r="J31" s="266"/>
      <c r="K31" s="266"/>
      <c r="L31" s="266"/>
      <c r="M31" s="266"/>
      <c r="N31" s="266"/>
      <c r="O31" s="266"/>
      <c r="P31" s="266"/>
    </row>
    <row r="32" spans="1:16" s="11" customFormat="1" ht="30.75" customHeight="1">
      <c r="A32" s="275" t="s">
        <v>11</v>
      </c>
      <c r="B32" s="270" t="s">
        <v>189</v>
      </c>
      <c r="C32" s="111" t="s">
        <v>413</v>
      </c>
      <c r="D32" s="130" t="str">
        <f>IF($G32=$C$57,$C$56,$E$56)</f>
        <v>☑</v>
      </c>
      <c r="E32" s="116" t="s">
        <v>278</v>
      </c>
      <c r="F32" s="267"/>
      <c r="G32" s="275">
        <v>5</v>
      </c>
      <c r="J32" s="266" t="s">
        <v>325</v>
      </c>
      <c r="K32" s="266"/>
      <c r="L32" s="266"/>
      <c r="M32" s="266"/>
      <c r="N32" s="266"/>
      <c r="O32" s="266"/>
      <c r="P32" s="266"/>
    </row>
    <row r="33" spans="1:16" s="11" customFormat="1" ht="30.75" customHeight="1">
      <c r="A33" s="276"/>
      <c r="B33" s="271"/>
      <c r="C33" s="106" t="s">
        <v>132</v>
      </c>
      <c r="D33" s="35" t="str">
        <f>IF($G32=$C$58,$C$56,$E$56)</f>
        <v>□</v>
      </c>
      <c r="E33" s="117" t="s">
        <v>290</v>
      </c>
      <c r="F33" s="268"/>
      <c r="G33" s="276"/>
      <c r="J33" s="266"/>
      <c r="K33" s="266"/>
      <c r="L33" s="266"/>
      <c r="M33" s="266"/>
      <c r="N33" s="266"/>
      <c r="O33" s="266"/>
      <c r="P33" s="266"/>
    </row>
    <row r="34" spans="1:16" s="11" customFormat="1" ht="19.5" customHeight="1">
      <c r="A34" s="276"/>
      <c r="B34" s="272"/>
      <c r="C34" s="118" t="s">
        <v>411</v>
      </c>
      <c r="D34" s="35" t="str">
        <f>IF($G32=$C$59,$C$56,$E$56)</f>
        <v>□</v>
      </c>
      <c r="E34" s="119" t="s">
        <v>341</v>
      </c>
      <c r="F34" s="269"/>
      <c r="G34" s="277"/>
      <c r="J34" s="266"/>
      <c r="K34" s="266"/>
      <c r="L34" s="266"/>
      <c r="M34" s="266"/>
      <c r="N34" s="266"/>
      <c r="O34" s="266"/>
      <c r="P34" s="266"/>
    </row>
    <row r="35" spans="1:16" s="11" customFormat="1" ht="19.5" customHeight="1">
      <c r="A35" s="276"/>
      <c r="B35" s="271" t="s">
        <v>405</v>
      </c>
      <c r="C35" s="106" t="s">
        <v>413</v>
      </c>
      <c r="D35" s="130" t="str">
        <f>IF($G35=$C$57,$C$56,$E$56)</f>
        <v>☑</v>
      </c>
      <c r="E35" s="117" t="s">
        <v>127</v>
      </c>
      <c r="F35" s="267" t="str">
        <f>IF(G35&lt;5,"지도 사항을 상세히 기재해 주세요!","")</f>
        <v/>
      </c>
      <c r="G35" s="287">
        <v>5</v>
      </c>
      <c r="J35" s="266" t="s">
        <v>256</v>
      </c>
      <c r="K35" s="266" t="s">
        <v>113</v>
      </c>
      <c r="L35" s="266"/>
      <c r="M35" s="266"/>
      <c r="N35" s="266"/>
      <c r="O35" s="266"/>
      <c r="P35" s="266"/>
    </row>
    <row r="36" spans="1:16" s="11" customFormat="1" ht="30.75" customHeight="1">
      <c r="A36" s="276"/>
      <c r="B36" s="271"/>
      <c r="C36" s="106" t="s">
        <v>132</v>
      </c>
      <c r="D36" s="35" t="str">
        <f>IF($G35=$C$58,$C$56,$E$56)</f>
        <v>□</v>
      </c>
      <c r="E36" s="117" t="s">
        <v>362</v>
      </c>
      <c r="F36" s="268"/>
      <c r="G36" s="276"/>
      <c r="J36" s="266"/>
      <c r="K36" s="266"/>
      <c r="L36" s="266"/>
      <c r="M36" s="266"/>
      <c r="N36" s="266"/>
      <c r="O36" s="266"/>
      <c r="P36" s="266"/>
    </row>
    <row r="37" spans="1:16" s="11" customFormat="1" ht="19.5" customHeight="1">
      <c r="A37" s="277"/>
      <c r="B37" s="271"/>
      <c r="C37" s="106" t="s">
        <v>411</v>
      </c>
      <c r="D37" s="35" t="str">
        <f>IF($G35=$C$59,$C$56,$E$56)</f>
        <v>□</v>
      </c>
      <c r="E37" s="117" t="s">
        <v>214</v>
      </c>
      <c r="F37" s="269"/>
      <c r="G37" s="277"/>
      <c r="J37" s="266"/>
      <c r="K37" s="266"/>
      <c r="L37" s="266"/>
      <c r="M37" s="266"/>
      <c r="N37" s="266"/>
      <c r="O37" s="266"/>
      <c r="P37" s="266"/>
    </row>
    <row r="38" spans="1:16" s="11" customFormat="1" ht="30.75" customHeight="1">
      <c r="A38" s="275" t="s">
        <v>9</v>
      </c>
      <c r="B38" s="270" t="s">
        <v>234</v>
      </c>
      <c r="C38" s="111" t="s">
        <v>413</v>
      </c>
      <c r="D38" s="130" t="str">
        <f>IF($G38=$C$57,$C$56,$E$56)</f>
        <v>☑</v>
      </c>
      <c r="E38" s="116" t="s">
        <v>444</v>
      </c>
      <c r="F38" s="267" t="str">
        <f>IF(G38&lt;5,"지도 사항을 상세히 기재해 주세요!","")</f>
        <v/>
      </c>
      <c r="G38" s="275">
        <v>5</v>
      </c>
      <c r="J38" s="266"/>
      <c r="K38" s="266"/>
      <c r="L38" s="266"/>
      <c r="M38" s="266"/>
      <c r="N38" s="266"/>
      <c r="O38" s="266"/>
      <c r="P38" s="266"/>
    </row>
    <row r="39" spans="1:16" s="11" customFormat="1" ht="30.75" customHeight="1">
      <c r="A39" s="276"/>
      <c r="B39" s="271"/>
      <c r="C39" s="106" t="s">
        <v>132</v>
      </c>
      <c r="D39" s="35" t="str">
        <f>IF($G38=$C$58,$C$56,$E$56)</f>
        <v>□</v>
      </c>
      <c r="E39" s="117" t="s">
        <v>439</v>
      </c>
      <c r="F39" s="268"/>
      <c r="G39" s="276"/>
      <c r="J39" s="266"/>
      <c r="K39" s="266"/>
      <c r="L39" s="266"/>
      <c r="M39" s="266"/>
      <c r="N39" s="266"/>
      <c r="O39" s="266"/>
      <c r="P39" s="266"/>
    </row>
    <row r="40" spans="1:16" s="11" customFormat="1" ht="30.75" customHeight="1">
      <c r="A40" s="276"/>
      <c r="B40" s="272"/>
      <c r="C40" s="118" t="s">
        <v>411</v>
      </c>
      <c r="D40" s="35" t="str">
        <f>IF($G38=$C$59,$C$56,$E$56)</f>
        <v>□</v>
      </c>
      <c r="E40" s="119" t="s">
        <v>95</v>
      </c>
      <c r="F40" s="269"/>
      <c r="G40" s="277"/>
      <c r="J40" s="266"/>
      <c r="K40" s="266"/>
      <c r="L40" s="266"/>
      <c r="M40" s="266"/>
      <c r="N40" s="266"/>
      <c r="O40" s="266"/>
      <c r="P40" s="266"/>
    </row>
    <row r="41" spans="1:16" s="11" customFormat="1" ht="30.75" customHeight="1">
      <c r="A41" s="276"/>
      <c r="B41" s="271" t="s">
        <v>380</v>
      </c>
      <c r="C41" s="106" t="s">
        <v>413</v>
      </c>
      <c r="D41" s="130" t="str">
        <f>IF($G41=$C$57,$C$56,$E$56)</f>
        <v>☑</v>
      </c>
      <c r="E41" s="117" t="s">
        <v>106</v>
      </c>
      <c r="F41" s="267" t="str">
        <f>IF(G41&lt;5,"지도 사항을 상세히 기재해 주세요!","")</f>
        <v/>
      </c>
      <c r="G41" s="287">
        <v>5</v>
      </c>
      <c r="J41" s="266" t="s">
        <v>368</v>
      </c>
      <c r="K41" s="266" t="s">
        <v>332</v>
      </c>
      <c r="L41" s="266"/>
      <c r="M41" s="266"/>
      <c r="N41" s="266"/>
      <c r="O41" s="266"/>
      <c r="P41" s="266"/>
    </row>
    <row r="42" spans="1:16" s="11" customFormat="1" ht="30.75" customHeight="1">
      <c r="A42" s="276"/>
      <c r="B42" s="271"/>
      <c r="C42" s="106" t="s">
        <v>132</v>
      </c>
      <c r="D42" s="35" t="str">
        <f>IF($G41=$C$58,$C$56,$E$56)</f>
        <v>□</v>
      </c>
      <c r="E42" s="117" t="s">
        <v>119</v>
      </c>
      <c r="F42" s="268"/>
      <c r="G42" s="276"/>
      <c r="J42" s="266"/>
      <c r="K42" s="266"/>
      <c r="L42" s="266"/>
      <c r="M42" s="266"/>
      <c r="N42" s="266"/>
      <c r="O42" s="266"/>
      <c r="P42" s="266"/>
    </row>
    <row r="43" spans="1:16" s="11" customFormat="1" ht="19.5" customHeight="1">
      <c r="A43" s="276"/>
      <c r="B43" s="271"/>
      <c r="C43" s="106" t="s">
        <v>411</v>
      </c>
      <c r="D43" s="35" t="str">
        <f>IF($G41=$C$59,$C$56,$E$56)</f>
        <v>□</v>
      </c>
      <c r="E43" s="117" t="s">
        <v>125</v>
      </c>
      <c r="F43" s="269"/>
      <c r="G43" s="277"/>
      <c r="J43" s="266"/>
      <c r="K43" s="266"/>
      <c r="L43" s="266"/>
      <c r="M43" s="266"/>
      <c r="N43" s="266"/>
      <c r="O43" s="266"/>
      <c r="P43" s="266"/>
    </row>
    <row r="44" spans="1:16" s="11" customFormat="1" ht="30.75" customHeight="1">
      <c r="A44" s="284" t="s">
        <v>212</v>
      </c>
      <c r="B44" s="270" t="s">
        <v>482</v>
      </c>
      <c r="C44" s="111" t="s">
        <v>413</v>
      </c>
      <c r="D44" s="130" t="str">
        <f>IF($G44=$C$57,$C$56,$E$56)</f>
        <v>☑</v>
      </c>
      <c r="E44" s="116" t="s">
        <v>84</v>
      </c>
      <c r="F44" s="267" t="str">
        <f>IF(G44&lt;5,"지도 사항을 상세히 기재해 주세요!","")</f>
        <v/>
      </c>
      <c r="G44" s="287">
        <v>5</v>
      </c>
      <c r="J44" s="266"/>
      <c r="K44" s="266"/>
      <c r="L44" s="266"/>
      <c r="M44" s="266"/>
      <c r="N44" s="266"/>
      <c r="O44" s="266"/>
      <c r="P44" s="266"/>
    </row>
    <row r="45" spans="1:16" s="11" customFormat="1" ht="30.75" customHeight="1">
      <c r="A45" s="285"/>
      <c r="B45" s="271"/>
      <c r="C45" s="106" t="s">
        <v>132</v>
      </c>
      <c r="D45" s="35" t="str">
        <f>IF($G44=$C$58,$C$56,$E$56)</f>
        <v>□</v>
      </c>
      <c r="E45" s="117" t="s">
        <v>285</v>
      </c>
      <c r="F45" s="268"/>
      <c r="G45" s="276"/>
      <c r="J45" s="266"/>
      <c r="K45" s="266"/>
      <c r="L45" s="266"/>
      <c r="M45" s="266"/>
      <c r="N45" s="266"/>
      <c r="O45" s="266"/>
      <c r="P45" s="266"/>
    </row>
    <row r="46" spans="1:16" s="11" customFormat="1" ht="19.5" customHeight="1">
      <c r="A46" s="286"/>
      <c r="B46" s="272"/>
      <c r="C46" s="118" t="s">
        <v>411</v>
      </c>
      <c r="D46" s="35" t="str">
        <f>IF($G44=$C$59,$C$56,$E$56)</f>
        <v>□</v>
      </c>
      <c r="E46" s="119" t="s">
        <v>44</v>
      </c>
      <c r="F46" s="269"/>
      <c r="G46" s="277"/>
      <c r="J46" s="266"/>
      <c r="K46" s="266"/>
      <c r="L46" s="266"/>
      <c r="M46" s="266"/>
      <c r="N46" s="266"/>
      <c r="O46" s="266"/>
      <c r="P46" s="266"/>
    </row>
    <row r="48" spans="3:7" s="16" customFormat="1" ht="14.25" hidden="1">
      <c r="C48" s="120"/>
      <c r="D48" s="121" t="s">
        <v>60</v>
      </c>
      <c r="E48" s="121" t="s">
        <v>133</v>
      </c>
      <c r="G48" s="122"/>
    </row>
    <row r="49" spans="3:7" s="16" customFormat="1" ht="13.5" hidden="1">
      <c r="C49" s="123">
        <v>5</v>
      </c>
      <c r="D49" s="124">
        <v>2.5</v>
      </c>
      <c r="E49" s="123">
        <v>0</v>
      </c>
      <c r="G49" s="122"/>
    </row>
    <row r="50" spans="3:7" s="16" customFormat="1" ht="13.5" hidden="1">
      <c r="C50" s="123">
        <v>5</v>
      </c>
      <c r="D50" s="123">
        <v>0</v>
      </c>
      <c r="E50" s="123"/>
      <c r="G50" s="122"/>
    </row>
    <row r="51" ht="13.5" hidden="1"/>
    <row r="52" ht="13.5" hidden="1"/>
    <row r="53" ht="13.5" hidden="1"/>
    <row r="54" ht="13.5" hidden="1"/>
    <row r="55" ht="13.5" hidden="1"/>
    <row r="56" spans="2:8" ht="14.25" hidden="1">
      <c r="B56" s="29"/>
      <c r="C56" s="5" t="s">
        <v>60</v>
      </c>
      <c r="D56" s="5"/>
      <c r="E56" s="5" t="s">
        <v>133</v>
      </c>
      <c r="F56" s="12"/>
      <c r="G56" s="11"/>
      <c r="H56" s="13"/>
    </row>
    <row r="57" spans="3:5" ht="13.5" hidden="1">
      <c r="C57" s="1">
        <v>5</v>
      </c>
      <c r="E57" s="1">
        <v>5</v>
      </c>
    </row>
    <row r="58" spans="3:5" ht="13.5" hidden="1">
      <c r="C58" s="1">
        <v>2.5</v>
      </c>
      <c r="E58" s="1">
        <v>0</v>
      </c>
    </row>
    <row r="59" ht="13.5" hidden="1">
      <c r="C59" s="1">
        <v>0</v>
      </c>
    </row>
    <row r="60" ht="13.5" hidden="1"/>
  </sheetData>
  <sheetProtection/>
  <mergeCells count="153">
    <mergeCell ref="O44:O46"/>
    <mergeCell ref="P44:P46"/>
    <mergeCell ref="N44:N46"/>
    <mergeCell ref="L44:L46"/>
    <mergeCell ref="O38:O40"/>
    <mergeCell ref="P38:P40"/>
    <mergeCell ref="O41:O43"/>
    <mergeCell ref="P41:P43"/>
    <mergeCell ref="M41:M43"/>
    <mergeCell ref="N41:N43"/>
    <mergeCell ref="M44:M46"/>
    <mergeCell ref="L41:L43"/>
    <mergeCell ref="O29:O31"/>
    <mergeCell ref="P29:P31"/>
    <mergeCell ref="O32:O34"/>
    <mergeCell ref="P32:P34"/>
    <mergeCell ref="O35:O37"/>
    <mergeCell ref="P35:P37"/>
    <mergeCell ref="O20:O22"/>
    <mergeCell ref="P20:P22"/>
    <mergeCell ref="O23:O25"/>
    <mergeCell ref="P23:P25"/>
    <mergeCell ref="O26:O28"/>
    <mergeCell ref="P26:P28"/>
    <mergeCell ref="O11:O13"/>
    <mergeCell ref="P11:P13"/>
    <mergeCell ref="O14:O16"/>
    <mergeCell ref="P14:P16"/>
    <mergeCell ref="O17:O19"/>
    <mergeCell ref="P17:P19"/>
    <mergeCell ref="F5:F7"/>
    <mergeCell ref="F8:F10"/>
    <mergeCell ref="N5:N7"/>
    <mergeCell ref="O5:O7"/>
    <mergeCell ref="P5:P7"/>
    <mergeCell ref="N8:N10"/>
    <mergeCell ref="O8:O10"/>
    <mergeCell ref="P8:P10"/>
    <mergeCell ref="L5:L7"/>
    <mergeCell ref="M5:M7"/>
    <mergeCell ref="B5:B7"/>
    <mergeCell ref="C1:D1"/>
    <mergeCell ref="C4:E4"/>
    <mergeCell ref="A11:A13"/>
    <mergeCell ref="B11:B13"/>
    <mergeCell ref="A5:A7"/>
    <mergeCell ref="B8:B10"/>
    <mergeCell ref="A8:A10"/>
    <mergeCell ref="F11:F13"/>
    <mergeCell ref="B17:B19"/>
    <mergeCell ref="A17:A19"/>
    <mergeCell ref="B14:B16"/>
    <mergeCell ref="C19:E19"/>
    <mergeCell ref="A14:A16"/>
    <mergeCell ref="F17:F19"/>
    <mergeCell ref="F14:F16"/>
    <mergeCell ref="F20:F22"/>
    <mergeCell ref="A20:A25"/>
    <mergeCell ref="B23:B25"/>
    <mergeCell ref="F23:F25"/>
    <mergeCell ref="B20:B22"/>
    <mergeCell ref="B35:B37"/>
    <mergeCell ref="F35:F37"/>
    <mergeCell ref="B26:B28"/>
    <mergeCell ref="F26:F28"/>
    <mergeCell ref="A26:A31"/>
    <mergeCell ref="B29:B31"/>
    <mergeCell ref="F29:F31"/>
    <mergeCell ref="J14:J16"/>
    <mergeCell ref="K14:K16"/>
    <mergeCell ref="B38:B40"/>
    <mergeCell ref="F38:F40"/>
    <mergeCell ref="J23:J25"/>
    <mergeCell ref="K23:K25"/>
    <mergeCell ref="J26:J28"/>
    <mergeCell ref="K26:K28"/>
    <mergeCell ref="A38:A43"/>
    <mergeCell ref="B41:B43"/>
    <mergeCell ref="F41:F43"/>
    <mergeCell ref="B32:B34"/>
    <mergeCell ref="F32:F34"/>
    <mergeCell ref="A32:A37"/>
    <mergeCell ref="A44:A46"/>
    <mergeCell ref="B44:B46"/>
    <mergeCell ref="F44:F46"/>
    <mergeCell ref="J8:J10"/>
    <mergeCell ref="K8:K10"/>
    <mergeCell ref="L8:L10"/>
    <mergeCell ref="M8:M10"/>
    <mergeCell ref="J5:J7"/>
    <mergeCell ref="K5:K7"/>
    <mergeCell ref="N20:N22"/>
    <mergeCell ref="N14:N16"/>
    <mergeCell ref="L14:L16"/>
    <mergeCell ref="M14:M16"/>
    <mergeCell ref="N17:N19"/>
    <mergeCell ref="L11:L13"/>
    <mergeCell ref="M11:M13"/>
    <mergeCell ref="N11:N13"/>
    <mergeCell ref="N26:N28"/>
    <mergeCell ref="L17:L19"/>
    <mergeCell ref="M17:M19"/>
    <mergeCell ref="L26:L28"/>
    <mergeCell ref="M26:M28"/>
    <mergeCell ref="N23:N25"/>
    <mergeCell ref="L23:L25"/>
    <mergeCell ref="M23:M25"/>
    <mergeCell ref="L20:L22"/>
    <mergeCell ref="M20:M22"/>
    <mergeCell ref="J11:J13"/>
    <mergeCell ref="J20:J22"/>
    <mergeCell ref="K20:K22"/>
    <mergeCell ref="J17:J19"/>
    <mergeCell ref="K17:K19"/>
    <mergeCell ref="K11:K13"/>
    <mergeCell ref="J32:J34"/>
    <mergeCell ref="K32:K34"/>
    <mergeCell ref="J29:J31"/>
    <mergeCell ref="K29:K31"/>
    <mergeCell ref="L29:L31"/>
    <mergeCell ref="M29:M31"/>
    <mergeCell ref="M35:M37"/>
    <mergeCell ref="L35:L37"/>
    <mergeCell ref="N38:N40"/>
    <mergeCell ref="N29:N31"/>
    <mergeCell ref="M32:M34"/>
    <mergeCell ref="N32:N34"/>
    <mergeCell ref="N35:N37"/>
    <mergeCell ref="M38:M40"/>
    <mergeCell ref="L32:L34"/>
    <mergeCell ref="L38:L40"/>
    <mergeCell ref="J44:J46"/>
    <mergeCell ref="K44:K46"/>
    <mergeCell ref="J35:J37"/>
    <mergeCell ref="J38:J40"/>
    <mergeCell ref="K38:K40"/>
    <mergeCell ref="J41:J43"/>
    <mergeCell ref="K41:K43"/>
    <mergeCell ref="K35:K37"/>
    <mergeCell ref="G5:G7"/>
    <mergeCell ref="G8:G10"/>
    <mergeCell ref="G11:G13"/>
    <mergeCell ref="G14:G16"/>
    <mergeCell ref="G17:G19"/>
    <mergeCell ref="G41:G43"/>
    <mergeCell ref="G44:G46"/>
    <mergeCell ref="G32:G34"/>
    <mergeCell ref="G35:G37"/>
    <mergeCell ref="G38:G40"/>
    <mergeCell ref="G20:G22"/>
    <mergeCell ref="G23:G25"/>
    <mergeCell ref="G26:G28"/>
    <mergeCell ref="G29:G31"/>
  </mergeCells>
  <dataValidations count="16">
    <dataValidation type="list" allowBlank="1" showInputMessage="1" showErrorMessage="1" errorTitle="입력오류" error="목록에서 선택하거나&#10;5 또는 0을 입력해주세요!" sqref="G17:G19">
      <formula1>$J$3:$J$4</formula1>
    </dataValidation>
    <dataValidation errorStyle="information" type="list" allowBlank="1" showInputMessage="1" showErrorMessage="1" errorTitle="입력주의사항" error="목록에서 선택해주세요!&#10;직접입력시 [확인]을 눌러주세요." sqref="F5:F7">
      <formula1>$J$5:$P$5</formula1>
    </dataValidation>
    <dataValidation errorStyle="information" type="list" allowBlank="1" showInputMessage="1" showErrorMessage="1" errorTitle="입력주의사항" error="목록에서 선택해주세요!&#10;직접입력시 [확인]을 눌러주세요." sqref="F44:F46">
      <formula1>$J$44:$P$44</formula1>
    </dataValidation>
    <dataValidation errorStyle="information" type="list" allowBlank="1" showInputMessage="1" showErrorMessage="1" errorTitle="입력주의사항" error="목록에서 선택해주세요!&#10;직접입력시 [확인]을 눌러주세요." sqref="F41:F43">
      <formula1>$J$41:$P$41</formula1>
    </dataValidation>
    <dataValidation errorStyle="information" type="list" allowBlank="1" showInputMessage="1" showErrorMessage="1" errorTitle="입력주의사항" error="목록에서 선택해주세요!&#10;직접입력시 [확인]을 눌러주세요." sqref="F38:F40">
      <formula1>$J$38:$P$38</formula1>
    </dataValidation>
    <dataValidation errorStyle="information" type="list" allowBlank="1" showInputMessage="1" showErrorMessage="1" errorTitle="입력주의사항" error="목록에서 선택해주세요!&#10;직접입력시 [확인]을 눌러주세요." sqref="F35:F37">
      <formula1>$J$35:$P$35</formula1>
    </dataValidation>
    <dataValidation errorStyle="information" type="list" allowBlank="1" showInputMessage="1" showErrorMessage="1" errorTitle="입력주의사항" error="목록에서 선택해주세요!&#10;직접입력시 [확인]을 눌러주세요." sqref="F32:F34">
      <formula1>$J$32:$P$32</formula1>
    </dataValidation>
    <dataValidation errorStyle="information" type="list" allowBlank="1" showInputMessage="1" showErrorMessage="1" errorTitle="입력주의사항" error="목록에서 선택해주세요!&#10;직접입력시 [확인]을 눌러주세요." sqref="F29:F31">
      <formula1>$J$29:$P$29</formula1>
    </dataValidation>
    <dataValidation errorStyle="information" type="list" allowBlank="1" showInputMessage="1" showErrorMessage="1" errorTitle="입력주의사항" error="목록에서 선택해주세요!&#10;직접입력시 [확인]을 눌러주세요." sqref="F26:F28">
      <formula1>$J$26:$P$26</formula1>
    </dataValidation>
    <dataValidation errorStyle="information" type="list" allowBlank="1" showInputMessage="1" showErrorMessage="1" errorTitle="입력주의사항" error="목록에서 선택해주세요!&#10;직접입력시 [확인]을 눌러주세요." sqref="F23:F25">
      <formula1>$J$23:$P$23</formula1>
    </dataValidation>
    <dataValidation errorStyle="information" type="list" allowBlank="1" showInputMessage="1" showErrorMessage="1" errorTitle="입력주의사항" error="목록에서 선택해주세요!&#10;직접입력시 [확인]을 눌러주세요." sqref="F20:F22">
      <formula1>$J$20:$P$20</formula1>
    </dataValidation>
    <dataValidation errorStyle="information" type="list" allowBlank="1" showInputMessage="1" showErrorMessage="1" errorTitle="입력주의사항" error="목록에서 선택해주세요!&#10;직접입력시 [확인]을 눌러주세요." sqref="F17:F19">
      <formula1>$J$17:$P$17</formula1>
    </dataValidation>
    <dataValidation errorStyle="information" type="list" allowBlank="1" showInputMessage="1" showErrorMessage="1" errorTitle="입력주의사항" error="목록에서 선택해주세요!&#10;직접입력시 [확인]을 눌러주세요." sqref="F14:F16">
      <formula1>$J$14:$P$14</formula1>
    </dataValidation>
    <dataValidation errorStyle="information" type="list" allowBlank="1" showInputMessage="1" showErrorMessage="1" errorTitle="입력주의사항" error="목록에서 선택해주세요!&#10;직접입력시 [확인]을 눌러주세요." sqref="F11:F13">
      <formula1>$J$11:$P$11</formula1>
    </dataValidation>
    <dataValidation errorStyle="information" type="list" allowBlank="1" showInputMessage="1" showErrorMessage="1" errorTitle="입력주의사항" error="목록에서 선택해주세요!&#10;직접입력시 [확인]을 눌러주세요." sqref="F8:F10">
      <formula1>$J$8:$P$8</formula1>
    </dataValidation>
    <dataValidation type="list" allowBlank="1" showInputMessage="1" showErrorMessage="1" errorTitle="입력오류" error="목록에서 선택하거나&#10;5 또는 2.5 또는 0을 입력해주세요!" sqref="G20:G46 G5:G16">
      <formula1>$C$49:$E$49</formula1>
    </dataValidation>
  </dataValidations>
  <printOptions horizontalCentered="1"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86"/>
  <rowBreaks count="1" manualBreakCount="1">
    <brk id="25" max="255" man="1"/>
  </rowBreaks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defaultGridColor="0" view="pageBreakPreview" zoomScale="90" zoomScaleSheetLayoutView="90" colorId="0" workbookViewId="0" topLeftCell="A1">
      <pane ySplit="4" topLeftCell="A5" activePane="bottomLeft" state="frozen"/>
      <selection pane="bottomLeft" activeCell="C5" sqref="C5"/>
      <selection pane="topLeft" activeCell="C5" sqref="C5"/>
    </sheetView>
  </sheetViews>
  <sheetFormatPr defaultColWidth="8.88671875" defaultRowHeight="13.5"/>
  <cols>
    <col min="1" max="1" width="8.77734375" style="1" customWidth="1"/>
    <col min="2" max="2" width="41.3359375" style="1" customWidth="1"/>
    <col min="3" max="3" width="31.3359375" style="1" customWidth="1"/>
    <col min="4" max="4" width="5.77734375" style="1" customWidth="1"/>
    <col min="5" max="5" width="6.10546875" style="1" customWidth="1"/>
    <col min="6" max="256" width="8.88671875" style="1" customWidth="1"/>
  </cols>
  <sheetData>
    <row r="1" spans="1:6" s="29" customFormat="1" ht="30" customHeight="1">
      <c r="A1" s="237" t="s">
        <v>280</v>
      </c>
      <c r="B1" s="237"/>
      <c r="D1" s="64" t="s">
        <v>454</v>
      </c>
      <c r="E1" s="1"/>
      <c r="F1" s="15"/>
    </row>
    <row r="2" spans="1:6" s="2" customFormat="1" ht="30" customHeight="1">
      <c r="A2" s="81" t="s">
        <v>427</v>
      </c>
      <c r="B2" s="22"/>
      <c r="C2" s="22"/>
      <c r="D2" s="2" t="s">
        <v>202</v>
      </c>
      <c r="E2" s="131">
        <f>-D5-D6-D7</f>
        <v>0</v>
      </c>
      <c r="F2" s="2" t="s">
        <v>169</v>
      </c>
    </row>
    <row r="4" spans="1:4" s="11" customFormat="1" ht="30" customHeight="1">
      <c r="A4" s="52" t="s">
        <v>136</v>
      </c>
      <c r="B4" s="52" t="s">
        <v>142</v>
      </c>
      <c r="C4" s="52" t="s">
        <v>135</v>
      </c>
      <c r="D4" s="52" t="s">
        <v>131</v>
      </c>
    </row>
    <row r="5" spans="1:4" s="12" customFormat="1" ht="57.75" customHeight="1">
      <c r="A5" s="235" t="s">
        <v>317</v>
      </c>
      <c r="B5" s="78" t="s">
        <v>372</v>
      </c>
      <c r="C5" s="7" t="str">
        <f>IF(D5&gt;0,"지도 사항을 상세히 기재해 주세요!","")</f>
        <v/>
      </c>
      <c r="D5" s="65">
        <v>0</v>
      </c>
    </row>
    <row r="6" spans="1:4" s="12" customFormat="1" ht="57.75" customHeight="1">
      <c r="A6" s="235"/>
      <c r="B6" s="62" t="s">
        <v>409</v>
      </c>
      <c r="C6" s="7" t="str">
        <f>IF(D6&gt;0,"지도 사항을 상세히 기재해 주세요!","")</f>
        <v/>
      </c>
      <c r="D6" s="65">
        <v>0</v>
      </c>
    </row>
    <row r="7" spans="1:4" s="12" customFormat="1" ht="57.75" customHeight="1">
      <c r="A7" s="235"/>
      <c r="B7" s="62" t="s">
        <v>430</v>
      </c>
      <c r="C7" s="7" t="str">
        <f>IF(D7&gt;0,"지도 사항을 상세히 기재해 주세요!","")</f>
        <v/>
      </c>
      <c r="D7" s="65">
        <v>0</v>
      </c>
    </row>
    <row r="8" s="11" customFormat="1" ht="57.75" customHeight="1"/>
    <row r="9" spans="1:3" s="11" customFormat="1" ht="13.5" hidden="1">
      <c r="A9" s="66">
        <v>0</v>
      </c>
      <c r="B9" s="67">
        <v>0</v>
      </c>
      <c r="C9"/>
    </row>
    <row r="10" spans="1:3" s="11" customFormat="1" ht="13.5" hidden="1">
      <c r="A10" s="66">
        <v>5</v>
      </c>
      <c r="B10" s="67">
        <v>10</v>
      </c>
      <c r="C10"/>
    </row>
    <row r="11" spans="1:3" s="11" customFormat="1" ht="13.5" hidden="1">
      <c r="A11" s="66">
        <v>10</v>
      </c>
      <c r="B11" s="67">
        <v>20</v>
      </c>
      <c r="C11"/>
    </row>
    <row r="12" spans="1:3" s="11" customFormat="1" ht="13.5" hidden="1">
      <c r="A12" s="66">
        <v>15</v>
      </c>
      <c r="B12" s="67">
        <v>30</v>
      </c>
      <c r="C12"/>
    </row>
    <row r="13" spans="1:3" s="11" customFormat="1" ht="13.5" hidden="1">
      <c r="A13" s="66">
        <v>20</v>
      </c>
      <c r="B13" s="67">
        <v>40</v>
      </c>
      <c r="C13"/>
    </row>
    <row r="14" spans="1:3" s="11" customFormat="1" ht="13.5" hidden="1">
      <c r="A14" s="66">
        <v>25</v>
      </c>
      <c r="B14" s="67">
        <v>50</v>
      </c>
      <c r="C14"/>
    </row>
    <row r="15" s="11" customFormat="1" ht="13.5" hidden="1">
      <c r="C15"/>
    </row>
    <row r="16" s="11" customFormat="1" ht="13.5" hidden="1">
      <c r="C16"/>
    </row>
    <row r="17" s="11" customFormat="1" ht="13.5" hidden="1">
      <c r="C17"/>
    </row>
    <row r="18" s="11" customFormat="1" ht="12"/>
    <row r="19" s="11" customFormat="1" ht="12"/>
    <row r="20" s="11" customFormat="1" ht="12"/>
    <row r="21" s="11" customFormat="1" ht="12"/>
    <row r="22" s="11" customFormat="1" ht="12"/>
    <row r="23" s="11" customFormat="1" ht="12"/>
    <row r="24" s="11" customFormat="1" ht="12"/>
    <row r="25" s="11" customFormat="1" ht="12"/>
    <row r="26" s="11" customFormat="1" ht="12"/>
    <row r="27" s="11" customFormat="1" ht="12"/>
    <row r="28" s="11" customFormat="1" ht="12"/>
    <row r="29" s="11" customFormat="1" ht="12"/>
    <row r="30" s="11" customFormat="1" ht="12"/>
    <row r="31" s="11" customFormat="1" ht="12"/>
  </sheetData>
  <sheetProtection/>
  <mergeCells count="2">
    <mergeCell ref="A1:B1"/>
    <mergeCell ref="A5:A7"/>
  </mergeCells>
  <conditionalFormatting sqref="D5:D7">
    <cfRule type="cellIs" priority="1" dxfId="0" operator="equal" stopIfTrue="1">
      <formula>""</formula>
    </cfRule>
  </conditionalFormatting>
  <dataValidations count="2">
    <dataValidation type="list" allowBlank="1" showInputMessage="1" showErrorMessage="1" errorTitle="입력오류" error="목록에서 선택해 주세요!" sqref="D7 D5">
      <formula1>$B$9:$B$14</formula1>
    </dataValidation>
    <dataValidation type="list" allowBlank="1" showInputMessage="1" showErrorMessage="1" errorTitle="입력오류" error="목록에서 선택해 주세요!" sqref="D6">
      <formula1>$A$9:$A$14</formula1>
    </dataValidation>
  </dataValidations>
  <printOptions horizontalCentered="1"/>
  <pageMargins left="0.6997222304344177" right="0.6997222304344177" top="0.75" bottom="0.75" header="0.30000001192092896" footer="0.30000001192092896"/>
  <pageSetup fitToHeight="0" fitToWidth="1" horizontalDpi="600" verticalDpi="600" orientation="portrait" paperSize="9" scale="89"/>
  <colBreaks count="1" manualBreakCount="1"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